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01 - Stavební objekt" sheetId="2" r:id="rId2"/>
    <sheet name="02 - Vedlejší a ostatní n..." sheetId="3" r:id="rId3"/>
    <sheet name="Pokyny pro vyplnění" sheetId="4" r:id="rId4"/>
  </sheets>
  <definedNames>
    <definedName name="_xlnm.Print_Area" localSheetId="0">'Rekapitulace stavby'!$D$4:$AO$33,'Rekapitulace stavby'!$C$39:$AQ$54</definedName>
    <definedName name="_xlnm.Print_Titles" localSheetId="0">'Rekapitulace stavby'!$49:$49</definedName>
    <definedName name="_xlnm._FilterDatabase" localSheetId="1" hidden="1">'01 - Stavební objekt'!$C$108:$K$641</definedName>
    <definedName name="_xlnm.Print_Area" localSheetId="1">'01 - Stavební objekt'!$C$4:$J$36,'01 - Stavební objekt'!$C$42:$J$90,'01 - Stavební objekt'!$C$96:$K$641</definedName>
    <definedName name="_xlnm.Print_Titles" localSheetId="1">'01 - Stavební objekt'!$108:$108</definedName>
    <definedName name="_xlnm._FilterDatabase" localSheetId="2" hidden="1">'02 - Vedlejší a ostatní n...'!$C$76:$K$83</definedName>
    <definedName name="_xlnm.Print_Area" localSheetId="2">'02 - Vedlejší a ostatní n...'!$C$4:$J$36,'02 - Vedlejší a ostatní n...'!$C$42:$J$58,'02 - Vedlejší a ostatní n...'!$C$64:$K$83</definedName>
    <definedName name="_xlnm.Print_Titles" localSheetId="2">'02 - Vedlejší a ostatní n...'!$76:$76</definedName>
    <definedName name="_xlnm.Print_Area" localSheetId="3">'Pokyny pro vyplnění'!$B$2:$K$69,'Pokyny pro vyplnění'!$B$72:$K$116,'Pokyny pro vyplnění'!$B$119:$K$188,'Pokyny pro vyplnění'!$B$196:$K$216</definedName>
  </definedNames>
  <calcPr/>
</workbook>
</file>

<file path=xl/calcChain.xml><?xml version="1.0" encoding="utf-8"?>
<calcChain xmlns="http://schemas.openxmlformats.org/spreadsheetml/2006/main">
  <c i="1" r="AY53"/>
  <c r="AX53"/>
  <c i="3" r="BI83"/>
  <c r="BH83"/>
  <c r="BG83"/>
  <c r="BF83"/>
  <c r="T83"/>
  <c r="R83"/>
  <c r="P83"/>
  <c r="BK83"/>
  <c r="J83"/>
  <c r="BE83"/>
  <c r="BI82"/>
  <c r="BH82"/>
  <c r="BG82"/>
  <c r="BF82"/>
  <c r="T82"/>
  <c r="R82"/>
  <c r="P82"/>
  <c r="BK82"/>
  <c r="J82"/>
  <c r="BE82"/>
  <c r="BI81"/>
  <c r="BH81"/>
  <c r="BG81"/>
  <c r="BF81"/>
  <c r="T81"/>
  <c r="R81"/>
  <c r="P81"/>
  <c r="BK81"/>
  <c r="J81"/>
  <c r="BE81"/>
  <c r="BI80"/>
  <c r="BH80"/>
  <c r="BG80"/>
  <c r="BF80"/>
  <c r="T80"/>
  <c r="R80"/>
  <c r="P80"/>
  <c r="BK80"/>
  <c r="J80"/>
  <c r="BE80"/>
  <c r="BI79"/>
  <c r="F34"/>
  <c i="1" r="BD53"/>
  <c i="3" r="BH79"/>
  <c r="F33"/>
  <c i="1" r="BC53"/>
  <c i="3" r="BG79"/>
  <c r="F32"/>
  <c i="1" r="BB53"/>
  <c i="3" r="BF79"/>
  <c r="J31"/>
  <c i="1" r="AW53"/>
  <c i="3" r="F31"/>
  <c i="1" r="BA53"/>
  <c i="3" r="T79"/>
  <c r="T78"/>
  <c r="T77"/>
  <c r="R79"/>
  <c r="R78"/>
  <c r="R77"/>
  <c r="P79"/>
  <c r="P78"/>
  <c r="P77"/>
  <c i="1" r="AU53"/>
  <c i="3" r="BK79"/>
  <c r="BK78"/>
  <c r="J78"/>
  <c r="BK77"/>
  <c r="J77"/>
  <c r="J56"/>
  <c r="J27"/>
  <c i="1" r="AG53"/>
  <c i="3" r="J79"/>
  <c r="BE79"/>
  <c r="J30"/>
  <c i="1" r="AV53"/>
  <c i="3" r="F30"/>
  <c i="1" r="AZ53"/>
  <c i="3" r="J57"/>
  <c r="J73"/>
  <c r="F73"/>
  <c r="F71"/>
  <c r="E69"/>
  <c r="J51"/>
  <c r="F51"/>
  <c r="F49"/>
  <c r="E47"/>
  <c r="J36"/>
  <c r="J18"/>
  <c r="E18"/>
  <c r="F74"/>
  <c r="F52"/>
  <c r="J17"/>
  <c r="J12"/>
  <c r="J71"/>
  <c r="J49"/>
  <c r="E7"/>
  <c r="E67"/>
  <c r="E45"/>
  <c i="1" r="AY52"/>
  <c r="AX52"/>
  <c i="2" r="BI641"/>
  <c r="BH641"/>
  <c r="BG641"/>
  <c r="BF641"/>
  <c r="T641"/>
  <c r="R641"/>
  <c r="P641"/>
  <c r="BK641"/>
  <c r="J641"/>
  <c r="BE641"/>
  <c r="BI640"/>
  <c r="BH640"/>
  <c r="BG640"/>
  <c r="BF640"/>
  <c r="T640"/>
  <c r="R640"/>
  <c r="P640"/>
  <c r="BK640"/>
  <c r="J640"/>
  <c r="BE640"/>
  <c r="BI639"/>
  <c r="BH639"/>
  <c r="BG639"/>
  <c r="BF639"/>
  <c r="T639"/>
  <c r="R639"/>
  <c r="P639"/>
  <c r="BK639"/>
  <c r="J639"/>
  <c r="BE639"/>
  <c r="BI638"/>
  <c r="BH638"/>
  <c r="BG638"/>
  <c r="BF638"/>
  <c r="T638"/>
  <c r="R638"/>
  <c r="P638"/>
  <c r="BK638"/>
  <c r="J638"/>
  <c r="BE638"/>
  <c r="BI637"/>
  <c r="BH637"/>
  <c r="BG637"/>
  <c r="BF637"/>
  <c r="T637"/>
  <c r="R637"/>
  <c r="P637"/>
  <c r="BK637"/>
  <c r="J637"/>
  <c r="BE637"/>
  <c r="BI636"/>
  <c r="BH636"/>
  <c r="BG636"/>
  <c r="BF636"/>
  <c r="T636"/>
  <c r="R636"/>
  <c r="P636"/>
  <c r="BK636"/>
  <c r="J636"/>
  <c r="BE636"/>
  <c r="BI635"/>
  <c r="BH635"/>
  <c r="BG635"/>
  <c r="BF635"/>
  <c r="T635"/>
  <c r="R635"/>
  <c r="P635"/>
  <c r="BK635"/>
  <c r="J635"/>
  <c r="BE635"/>
  <c r="BI634"/>
  <c r="BH634"/>
  <c r="BG634"/>
  <c r="BF634"/>
  <c r="T634"/>
  <c r="R634"/>
  <c r="P634"/>
  <c r="BK634"/>
  <c r="J634"/>
  <c r="BE634"/>
  <c r="BI633"/>
  <c r="BH633"/>
  <c r="BG633"/>
  <c r="BF633"/>
  <c r="T633"/>
  <c r="R633"/>
  <c r="P633"/>
  <c r="BK633"/>
  <c r="J633"/>
  <c r="BE633"/>
  <c r="BI632"/>
  <c r="BH632"/>
  <c r="BG632"/>
  <c r="BF632"/>
  <c r="T632"/>
  <c r="R632"/>
  <c r="P632"/>
  <c r="BK632"/>
  <c r="J632"/>
  <c r="BE632"/>
  <c r="BI631"/>
  <c r="BH631"/>
  <c r="BG631"/>
  <c r="BF631"/>
  <c r="T631"/>
  <c r="R631"/>
  <c r="P631"/>
  <c r="BK631"/>
  <c r="J631"/>
  <c r="BE631"/>
  <c r="BI630"/>
  <c r="BH630"/>
  <c r="BG630"/>
  <c r="BF630"/>
  <c r="T630"/>
  <c r="R630"/>
  <c r="P630"/>
  <c r="BK630"/>
  <c r="J630"/>
  <c r="BE630"/>
  <c r="BI629"/>
  <c r="BH629"/>
  <c r="BG629"/>
  <c r="BF629"/>
  <c r="T629"/>
  <c r="R629"/>
  <c r="P629"/>
  <c r="BK629"/>
  <c r="J629"/>
  <c r="BE629"/>
  <c r="BI628"/>
  <c r="BH628"/>
  <c r="BG628"/>
  <c r="BF628"/>
  <c r="T628"/>
  <c r="R628"/>
  <c r="P628"/>
  <c r="BK628"/>
  <c r="J628"/>
  <c r="BE628"/>
  <c r="BI627"/>
  <c r="BH627"/>
  <c r="BG627"/>
  <c r="BF627"/>
  <c r="T627"/>
  <c r="R627"/>
  <c r="P627"/>
  <c r="BK627"/>
  <c r="J627"/>
  <c r="BE627"/>
  <c r="BI626"/>
  <c r="BH626"/>
  <c r="BG626"/>
  <c r="BF626"/>
  <c r="T626"/>
  <c r="T625"/>
  <c r="R626"/>
  <c r="R625"/>
  <c r="P626"/>
  <c r="P625"/>
  <c r="BK626"/>
  <c r="BK625"/>
  <c r="J625"/>
  <c r="J626"/>
  <c r="BE626"/>
  <c r="J89"/>
  <c r="BI624"/>
  <c r="BH624"/>
  <c r="BG624"/>
  <c r="BF624"/>
  <c r="T624"/>
  <c r="R624"/>
  <c r="P624"/>
  <c r="BK624"/>
  <c r="J624"/>
  <c r="BE624"/>
  <c r="BI623"/>
  <c r="BH623"/>
  <c r="BG623"/>
  <c r="BF623"/>
  <c r="T623"/>
  <c r="R623"/>
  <c r="P623"/>
  <c r="BK623"/>
  <c r="J623"/>
  <c r="BE623"/>
  <c r="BI622"/>
  <c r="BH622"/>
  <c r="BG622"/>
  <c r="BF622"/>
  <c r="T622"/>
  <c r="R622"/>
  <c r="P622"/>
  <c r="BK622"/>
  <c r="J622"/>
  <c r="BE622"/>
  <c r="BI621"/>
  <c r="BH621"/>
  <c r="BG621"/>
  <c r="BF621"/>
  <c r="T621"/>
  <c r="R621"/>
  <c r="P621"/>
  <c r="BK621"/>
  <c r="J621"/>
  <c r="BE621"/>
  <c r="BI620"/>
  <c r="BH620"/>
  <c r="BG620"/>
  <c r="BF620"/>
  <c r="T620"/>
  <c r="R620"/>
  <c r="P620"/>
  <c r="BK620"/>
  <c r="J620"/>
  <c r="BE620"/>
  <c r="BI619"/>
  <c r="BH619"/>
  <c r="BG619"/>
  <c r="BF619"/>
  <c r="T619"/>
  <c r="R619"/>
  <c r="P619"/>
  <c r="BK619"/>
  <c r="J619"/>
  <c r="BE619"/>
  <c r="BI618"/>
  <c r="BH618"/>
  <c r="BG618"/>
  <c r="BF618"/>
  <c r="T618"/>
  <c r="R618"/>
  <c r="P618"/>
  <c r="BK618"/>
  <c r="J618"/>
  <c r="BE618"/>
  <c r="BI617"/>
  <c r="BH617"/>
  <c r="BG617"/>
  <c r="BF617"/>
  <c r="T617"/>
  <c r="R617"/>
  <c r="P617"/>
  <c r="BK617"/>
  <c r="J617"/>
  <c r="BE617"/>
  <c r="BI616"/>
  <c r="BH616"/>
  <c r="BG616"/>
  <c r="BF616"/>
  <c r="T616"/>
  <c r="R616"/>
  <c r="P616"/>
  <c r="BK616"/>
  <c r="J616"/>
  <c r="BE616"/>
  <c r="BI615"/>
  <c r="BH615"/>
  <c r="BG615"/>
  <c r="BF615"/>
  <c r="T615"/>
  <c r="R615"/>
  <c r="P615"/>
  <c r="BK615"/>
  <c r="J615"/>
  <c r="BE615"/>
  <c r="BI614"/>
  <c r="BH614"/>
  <c r="BG614"/>
  <c r="BF614"/>
  <c r="T614"/>
  <c r="T613"/>
  <c r="R614"/>
  <c r="R613"/>
  <c r="P614"/>
  <c r="P613"/>
  <c r="BK614"/>
  <c r="BK613"/>
  <c r="J613"/>
  <c r="J614"/>
  <c r="BE614"/>
  <c r="J88"/>
  <c r="BI612"/>
  <c r="BH612"/>
  <c r="BG612"/>
  <c r="BF612"/>
  <c r="T612"/>
  <c r="R612"/>
  <c r="P612"/>
  <c r="BK612"/>
  <c r="J612"/>
  <c r="BE612"/>
  <c r="BI611"/>
  <c r="BH611"/>
  <c r="BG611"/>
  <c r="BF611"/>
  <c r="T611"/>
  <c r="R611"/>
  <c r="P611"/>
  <c r="BK611"/>
  <c r="J611"/>
  <c r="BE611"/>
  <c r="BI610"/>
  <c r="BH610"/>
  <c r="BG610"/>
  <c r="BF610"/>
  <c r="T610"/>
  <c r="R610"/>
  <c r="P610"/>
  <c r="BK610"/>
  <c r="J610"/>
  <c r="BE610"/>
  <c r="BI609"/>
  <c r="BH609"/>
  <c r="BG609"/>
  <c r="BF609"/>
  <c r="T609"/>
  <c r="R609"/>
  <c r="P609"/>
  <c r="BK609"/>
  <c r="J609"/>
  <c r="BE609"/>
  <c r="BI608"/>
  <c r="BH608"/>
  <c r="BG608"/>
  <c r="BF608"/>
  <c r="T608"/>
  <c r="R608"/>
  <c r="P608"/>
  <c r="BK608"/>
  <c r="J608"/>
  <c r="BE608"/>
  <c r="BI607"/>
  <c r="BH607"/>
  <c r="BG607"/>
  <c r="BF607"/>
  <c r="T607"/>
  <c r="R607"/>
  <c r="P607"/>
  <c r="BK607"/>
  <c r="J607"/>
  <c r="BE607"/>
  <c r="BI606"/>
  <c r="BH606"/>
  <c r="BG606"/>
  <c r="BF606"/>
  <c r="T606"/>
  <c r="R606"/>
  <c r="P606"/>
  <c r="BK606"/>
  <c r="J606"/>
  <c r="BE606"/>
  <c r="BI605"/>
  <c r="BH605"/>
  <c r="BG605"/>
  <c r="BF605"/>
  <c r="T605"/>
  <c r="R605"/>
  <c r="P605"/>
  <c r="BK605"/>
  <c r="J605"/>
  <c r="BE605"/>
  <c r="BI604"/>
  <c r="BH604"/>
  <c r="BG604"/>
  <c r="BF604"/>
  <c r="T604"/>
  <c r="R604"/>
  <c r="P604"/>
  <c r="BK604"/>
  <c r="J604"/>
  <c r="BE604"/>
  <c r="BI603"/>
  <c r="BH603"/>
  <c r="BG603"/>
  <c r="BF603"/>
  <c r="T603"/>
  <c r="R603"/>
  <c r="P603"/>
  <c r="BK603"/>
  <c r="J603"/>
  <c r="BE603"/>
  <c r="BI602"/>
  <c r="BH602"/>
  <c r="BG602"/>
  <c r="BF602"/>
  <c r="T602"/>
  <c r="R602"/>
  <c r="P602"/>
  <c r="BK602"/>
  <c r="J602"/>
  <c r="BE602"/>
  <c r="BI601"/>
  <c r="BH601"/>
  <c r="BG601"/>
  <c r="BF601"/>
  <c r="T601"/>
  <c r="R601"/>
  <c r="P601"/>
  <c r="BK601"/>
  <c r="J601"/>
  <c r="BE601"/>
  <c r="BI600"/>
  <c r="BH600"/>
  <c r="BG600"/>
  <c r="BF600"/>
  <c r="T600"/>
  <c r="R600"/>
  <c r="P600"/>
  <c r="BK600"/>
  <c r="J600"/>
  <c r="BE600"/>
  <c r="BI599"/>
  <c r="BH599"/>
  <c r="BG599"/>
  <c r="BF599"/>
  <c r="T599"/>
  <c r="R599"/>
  <c r="P599"/>
  <c r="BK599"/>
  <c r="J599"/>
  <c r="BE599"/>
  <c r="BI598"/>
  <c r="BH598"/>
  <c r="BG598"/>
  <c r="BF598"/>
  <c r="T598"/>
  <c r="R598"/>
  <c r="P598"/>
  <c r="BK598"/>
  <c r="J598"/>
  <c r="BE598"/>
  <c r="BI597"/>
  <c r="BH597"/>
  <c r="BG597"/>
  <c r="BF597"/>
  <c r="T597"/>
  <c r="R597"/>
  <c r="P597"/>
  <c r="BK597"/>
  <c r="J597"/>
  <c r="BE597"/>
  <c r="BI596"/>
  <c r="BH596"/>
  <c r="BG596"/>
  <c r="BF596"/>
  <c r="T596"/>
  <c r="R596"/>
  <c r="P596"/>
  <c r="BK596"/>
  <c r="J596"/>
  <c r="BE596"/>
  <c r="BI595"/>
  <c r="BH595"/>
  <c r="BG595"/>
  <c r="BF595"/>
  <c r="T595"/>
  <c r="R595"/>
  <c r="P595"/>
  <c r="BK595"/>
  <c r="J595"/>
  <c r="BE595"/>
  <c r="BI594"/>
  <c r="BH594"/>
  <c r="BG594"/>
  <c r="BF594"/>
  <c r="T594"/>
  <c r="R594"/>
  <c r="P594"/>
  <c r="BK594"/>
  <c r="J594"/>
  <c r="BE594"/>
  <c r="BI593"/>
  <c r="BH593"/>
  <c r="BG593"/>
  <c r="BF593"/>
  <c r="T593"/>
  <c r="R593"/>
  <c r="P593"/>
  <c r="BK593"/>
  <c r="J593"/>
  <c r="BE593"/>
  <c r="BI592"/>
  <c r="BH592"/>
  <c r="BG592"/>
  <c r="BF592"/>
  <c r="T592"/>
  <c r="R592"/>
  <c r="P592"/>
  <c r="BK592"/>
  <c r="J592"/>
  <c r="BE592"/>
  <c r="BI591"/>
  <c r="BH591"/>
  <c r="BG591"/>
  <c r="BF591"/>
  <c r="T591"/>
  <c r="R591"/>
  <c r="P591"/>
  <c r="BK591"/>
  <c r="J591"/>
  <c r="BE591"/>
  <c r="BI590"/>
  <c r="BH590"/>
  <c r="BG590"/>
  <c r="BF590"/>
  <c r="T590"/>
  <c r="R590"/>
  <c r="P590"/>
  <c r="BK590"/>
  <c r="J590"/>
  <c r="BE590"/>
  <c r="BI589"/>
  <c r="BH589"/>
  <c r="BG589"/>
  <c r="BF589"/>
  <c r="T589"/>
  <c r="R589"/>
  <c r="P589"/>
  <c r="BK589"/>
  <c r="J589"/>
  <c r="BE589"/>
  <c r="BI588"/>
  <c r="BH588"/>
  <c r="BG588"/>
  <c r="BF588"/>
  <c r="T588"/>
  <c r="R588"/>
  <c r="P588"/>
  <c r="BK588"/>
  <c r="J588"/>
  <c r="BE588"/>
  <c r="BI587"/>
  <c r="BH587"/>
  <c r="BG587"/>
  <c r="BF587"/>
  <c r="T587"/>
  <c r="R587"/>
  <c r="P587"/>
  <c r="BK587"/>
  <c r="J587"/>
  <c r="BE587"/>
  <c r="BI586"/>
  <c r="BH586"/>
  <c r="BG586"/>
  <c r="BF586"/>
  <c r="T586"/>
  <c r="R586"/>
  <c r="P586"/>
  <c r="BK586"/>
  <c r="J586"/>
  <c r="BE586"/>
  <c r="BI585"/>
  <c r="BH585"/>
  <c r="BG585"/>
  <c r="BF585"/>
  <c r="T585"/>
  <c r="T584"/>
  <c r="R585"/>
  <c r="R584"/>
  <c r="P585"/>
  <c r="P584"/>
  <c r="BK585"/>
  <c r="BK584"/>
  <c r="J584"/>
  <c r="J585"/>
  <c r="BE585"/>
  <c r="J87"/>
  <c r="BI583"/>
  <c r="BH583"/>
  <c r="BG583"/>
  <c r="BF583"/>
  <c r="T583"/>
  <c r="R583"/>
  <c r="P583"/>
  <c r="BK583"/>
  <c r="J583"/>
  <c r="BE583"/>
  <c r="BI582"/>
  <c r="BH582"/>
  <c r="BG582"/>
  <c r="BF582"/>
  <c r="T582"/>
  <c r="R582"/>
  <c r="P582"/>
  <c r="BK582"/>
  <c r="J582"/>
  <c r="BE582"/>
  <c r="BI581"/>
  <c r="BH581"/>
  <c r="BG581"/>
  <c r="BF581"/>
  <c r="T581"/>
  <c r="R581"/>
  <c r="P581"/>
  <c r="BK581"/>
  <c r="J581"/>
  <c r="BE581"/>
  <c r="BI580"/>
  <c r="BH580"/>
  <c r="BG580"/>
  <c r="BF580"/>
  <c r="T580"/>
  <c r="R580"/>
  <c r="P580"/>
  <c r="BK580"/>
  <c r="J580"/>
  <c r="BE580"/>
  <c r="BI579"/>
  <c r="BH579"/>
  <c r="BG579"/>
  <c r="BF579"/>
  <c r="T579"/>
  <c r="R579"/>
  <c r="P579"/>
  <c r="BK579"/>
  <c r="J579"/>
  <c r="BE579"/>
  <c r="BI578"/>
  <c r="BH578"/>
  <c r="BG578"/>
  <c r="BF578"/>
  <c r="T578"/>
  <c r="R578"/>
  <c r="P578"/>
  <c r="BK578"/>
  <c r="J578"/>
  <c r="BE578"/>
  <c r="BI577"/>
  <c r="BH577"/>
  <c r="BG577"/>
  <c r="BF577"/>
  <c r="T577"/>
  <c r="R577"/>
  <c r="P577"/>
  <c r="BK577"/>
  <c r="J577"/>
  <c r="BE577"/>
  <c r="BI576"/>
  <c r="BH576"/>
  <c r="BG576"/>
  <c r="BF576"/>
  <c r="T576"/>
  <c r="R576"/>
  <c r="P576"/>
  <c r="BK576"/>
  <c r="J576"/>
  <c r="BE576"/>
  <c r="BI575"/>
  <c r="BH575"/>
  <c r="BG575"/>
  <c r="BF575"/>
  <c r="T575"/>
  <c r="R575"/>
  <c r="P575"/>
  <c r="BK575"/>
  <c r="J575"/>
  <c r="BE575"/>
  <c r="BI574"/>
  <c r="BH574"/>
  <c r="BG574"/>
  <c r="BF574"/>
  <c r="T574"/>
  <c r="R574"/>
  <c r="P574"/>
  <c r="BK574"/>
  <c r="J574"/>
  <c r="BE574"/>
  <c r="BI573"/>
  <c r="BH573"/>
  <c r="BG573"/>
  <c r="BF573"/>
  <c r="T573"/>
  <c r="R573"/>
  <c r="P573"/>
  <c r="BK573"/>
  <c r="J573"/>
  <c r="BE573"/>
  <c r="BI572"/>
  <c r="BH572"/>
  <c r="BG572"/>
  <c r="BF572"/>
  <c r="T572"/>
  <c r="R572"/>
  <c r="P572"/>
  <c r="BK572"/>
  <c r="J572"/>
  <c r="BE572"/>
  <c r="BI571"/>
  <c r="BH571"/>
  <c r="BG571"/>
  <c r="BF571"/>
  <c r="T571"/>
  <c r="R571"/>
  <c r="P571"/>
  <c r="BK571"/>
  <c r="J571"/>
  <c r="BE571"/>
  <c r="BI570"/>
  <c r="BH570"/>
  <c r="BG570"/>
  <c r="BF570"/>
  <c r="T570"/>
  <c r="R570"/>
  <c r="P570"/>
  <c r="BK570"/>
  <c r="J570"/>
  <c r="BE570"/>
  <c r="BI569"/>
  <c r="BH569"/>
  <c r="BG569"/>
  <c r="BF569"/>
  <c r="T569"/>
  <c r="R569"/>
  <c r="P569"/>
  <c r="BK569"/>
  <c r="J569"/>
  <c r="BE569"/>
  <c r="BI568"/>
  <c r="BH568"/>
  <c r="BG568"/>
  <c r="BF568"/>
  <c r="T568"/>
  <c r="R568"/>
  <c r="P568"/>
  <c r="BK568"/>
  <c r="J568"/>
  <c r="BE568"/>
  <c r="BI567"/>
  <c r="BH567"/>
  <c r="BG567"/>
  <c r="BF567"/>
  <c r="T567"/>
  <c r="R567"/>
  <c r="P567"/>
  <c r="BK567"/>
  <c r="J567"/>
  <c r="BE567"/>
  <c r="BI566"/>
  <c r="BH566"/>
  <c r="BG566"/>
  <c r="BF566"/>
  <c r="T566"/>
  <c r="R566"/>
  <c r="P566"/>
  <c r="BK566"/>
  <c r="J566"/>
  <c r="BE566"/>
  <c r="BI565"/>
  <c r="BH565"/>
  <c r="BG565"/>
  <c r="BF565"/>
  <c r="T565"/>
  <c r="R565"/>
  <c r="P565"/>
  <c r="BK565"/>
  <c r="J565"/>
  <c r="BE565"/>
  <c r="BI564"/>
  <c r="BH564"/>
  <c r="BG564"/>
  <c r="BF564"/>
  <c r="T564"/>
  <c r="R564"/>
  <c r="P564"/>
  <c r="BK564"/>
  <c r="J564"/>
  <c r="BE564"/>
  <c r="BI563"/>
  <c r="BH563"/>
  <c r="BG563"/>
  <c r="BF563"/>
  <c r="T563"/>
  <c r="R563"/>
  <c r="P563"/>
  <c r="BK563"/>
  <c r="J563"/>
  <c r="BE563"/>
  <c r="BI562"/>
  <c r="BH562"/>
  <c r="BG562"/>
  <c r="BF562"/>
  <c r="T562"/>
  <c r="R562"/>
  <c r="P562"/>
  <c r="BK562"/>
  <c r="J562"/>
  <c r="BE562"/>
  <c r="BI561"/>
  <c r="BH561"/>
  <c r="BG561"/>
  <c r="BF561"/>
  <c r="T561"/>
  <c r="T560"/>
  <c r="T559"/>
  <c r="R561"/>
  <c r="R560"/>
  <c r="R559"/>
  <c r="P561"/>
  <c r="P560"/>
  <c r="P559"/>
  <c r="BK561"/>
  <c r="BK560"/>
  <c r="J560"/>
  <c r="BK559"/>
  <c r="J559"/>
  <c r="J561"/>
  <c r="BE561"/>
  <c r="J86"/>
  <c r="J85"/>
  <c r="BI558"/>
  <c r="BH558"/>
  <c r="BG558"/>
  <c r="BF558"/>
  <c r="T558"/>
  <c r="R558"/>
  <c r="P558"/>
  <c r="BK558"/>
  <c r="J558"/>
  <c r="BE558"/>
  <c r="BI557"/>
  <c r="BH557"/>
  <c r="BG557"/>
  <c r="BF557"/>
  <c r="T557"/>
  <c r="R557"/>
  <c r="P557"/>
  <c r="BK557"/>
  <c r="J557"/>
  <c r="BE557"/>
  <c r="BI556"/>
  <c r="BH556"/>
  <c r="BG556"/>
  <c r="BF556"/>
  <c r="T556"/>
  <c r="R556"/>
  <c r="P556"/>
  <c r="BK556"/>
  <c r="J556"/>
  <c r="BE556"/>
  <c r="BI555"/>
  <c r="BH555"/>
  <c r="BG555"/>
  <c r="BF555"/>
  <c r="T555"/>
  <c r="R555"/>
  <c r="P555"/>
  <c r="BK555"/>
  <c r="J555"/>
  <c r="BE555"/>
  <c r="BI554"/>
  <c r="BH554"/>
  <c r="BG554"/>
  <c r="BF554"/>
  <c r="T554"/>
  <c r="R554"/>
  <c r="P554"/>
  <c r="BK554"/>
  <c r="J554"/>
  <c r="BE554"/>
  <c r="BI553"/>
  <c r="BH553"/>
  <c r="BG553"/>
  <c r="BF553"/>
  <c r="T553"/>
  <c r="R553"/>
  <c r="P553"/>
  <c r="BK553"/>
  <c r="J553"/>
  <c r="BE553"/>
  <c r="BI552"/>
  <c r="BH552"/>
  <c r="BG552"/>
  <c r="BF552"/>
  <c r="T552"/>
  <c r="T551"/>
  <c r="R552"/>
  <c r="R551"/>
  <c r="P552"/>
  <c r="P551"/>
  <c r="BK552"/>
  <c r="BK551"/>
  <c r="J551"/>
  <c r="J552"/>
  <c r="BE552"/>
  <c r="J84"/>
  <c r="BI549"/>
  <c r="BH549"/>
  <c r="BG549"/>
  <c r="BF549"/>
  <c r="T549"/>
  <c r="R549"/>
  <c r="P549"/>
  <c r="BK549"/>
  <c r="J549"/>
  <c r="BE549"/>
  <c r="BI547"/>
  <c r="BH547"/>
  <c r="BG547"/>
  <c r="BF547"/>
  <c r="T547"/>
  <c r="R547"/>
  <c r="P547"/>
  <c r="BK547"/>
  <c r="J547"/>
  <c r="BE547"/>
  <c r="BI545"/>
  <c r="BH545"/>
  <c r="BG545"/>
  <c r="BF545"/>
  <c r="T545"/>
  <c r="R545"/>
  <c r="P545"/>
  <c r="BK545"/>
  <c r="J545"/>
  <c r="BE545"/>
  <c r="BI543"/>
  <c r="BH543"/>
  <c r="BG543"/>
  <c r="BF543"/>
  <c r="T543"/>
  <c r="R543"/>
  <c r="P543"/>
  <c r="BK543"/>
  <c r="J543"/>
  <c r="BE543"/>
  <c r="BI541"/>
  <c r="BH541"/>
  <c r="BG541"/>
  <c r="BF541"/>
  <c r="T541"/>
  <c r="R541"/>
  <c r="P541"/>
  <c r="BK541"/>
  <c r="J541"/>
  <c r="BE541"/>
  <c r="BI539"/>
  <c r="BH539"/>
  <c r="BG539"/>
  <c r="BF539"/>
  <c r="T539"/>
  <c r="R539"/>
  <c r="P539"/>
  <c r="BK539"/>
  <c r="J539"/>
  <c r="BE539"/>
  <c r="BI538"/>
  <c r="BH538"/>
  <c r="BG538"/>
  <c r="BF538"/>
  <c r="T538"/>
  <c r="R538"/>
  <c r="P538"/>
  <c r="BK538"/>
  <c r="J538"/>
  <c r="BE538"/>
  <c r="BI536"/>
  <c r="BH536"/>
  <c r="BG536"/>
  <c r="BF536"/>
  <c r="T536"/>
  <c r="R536"/>
  <c r="P536"/>
  <c r="BK536"/>
  <c r="J536"/>
  <c r="BE536"/>
  <c r="BI535"/>
  <c r="BH535"/>
  <c r="BG535"/>
  <c r="BF535"/>
  <c r="T535"/>
  <c r="R535"/>
  <c r="P535"/>
  <c r="BK535"/>
  <c r="J535"/>
  <c r="BE535"/>
  <c r="BI533"/>
  <c r="BH533"/>
  <c r="BG533"/>
  <c r="BF533"/>
  <c r="T533"/>
  <c r="R533"/>
  <c r="P533"/>
  <c r="BK533"/>
  <c r="J533"/>
  <c r="BE533"/>
  <c r="BI532"/>
  <c r="BH532"/>
  <c r="BG532"/>
  <c r="BF532"/>
  <c r="T532"/>
  <c r="R532"/>
  <c r="P532"/>
  <c r="BK532"/>
  <c r="J532"/>
  <c r="BE532"/>
  <c r="BI530"/>
  <c r="BH530"/>
  <c r="BG530"/>
  <c r="BF530"/>
  <c r="T530"/>
  <c r="R530"/>
  <c r="P530"/>
  <c r="BK530"/>
  <c r="J530"/>
  <c r="BE530"/>
  <c r="BI528"/>
  <c r="BH528"/>
  <c r="BG528"/>
  <c r="BF528"/>
  <c r="T528"/>
  <c r="R528"/>
  <c r="P528"/>
  <c r="BK528"/>
  <c r="J528"/>
  <c r="BE528"/>
  <c r="BI527"/>
  <c r="BH527"/>
  <c r="BG527"/>
  <c r="BF527"/>
  <c r="T527"/>
  <c r="R527"/>
  <c r="P527"/>
  <c r="BK527"/>
  <c r="J527"/>
  <c r="BE527"/>
  <c r="BI526"/>
  <c r="BH526"/>
  <c r="BG526"/>
  <c r="BF526"/>
  <c r="T526"/>
  <c r="R526"/>
  <c r="P526"/>
  <c r="BK526"/>
  <c r="J526"/>
  <c r="BE526"/>
  <c r="BI525"/>
  <c r="BH525"/>
  <c r="BG525"/>
  <c r="BF525"/>
  <c r="T525"/>
  <c r="R525"/>
  <c r="P525"/>
  <c r="BK525"/>
  <c r="J525"/>
  <c r="BE525"/>
  <c r="BI523"/>
  <c r="BH523"/>
  <c r="BG523"/>
  <c r="BF523"/>
  <c r="T523"/>
  <c r="R523"/>
  <c r="P523"/>
  <c r="BK523"/>
  <c r="J523"/>
  <c r="BE523"/>
  <c r="BI521"/>
  <c r="BH521"/>
  <c r="BG521"/>
  <c r="BF521"/>
  <c r="T521"/>
  <c r="R521"/>
  <c r="P521"/>
  <c r="BK521"/>
  <c r="J521"/>
  <c r="BE521"/>
  <c r="BI519"/>
  <c r="BH519"/>
  <c r="BG519"/>
  <c r="BF519"/>
  <c r="T519"/>
  <c r="R519"/>
  <c r="P519"/>
  <c r="BK519"/>
  <c r="J519"/>
  <c r="BE519"/>
  <c r="BI518"/>
  <c r="BH518"/>
  <c r="BG518"/>
  <c r="BF518"/>
  <c r="T518"/>
  <c r="R518"/>
  <c r="P518"/>
  <c r="BK518"/>
  <c r="J518"/>
  <c r="BE518"/>
  <c r="BI517"/>
  <c r="BH517"/>
  <c r="BG517"/>
  <c r="BF517"/>
  <c r="T517"/>
  <c r="R517"/>
  <c r="P517"/>
  <c r="BK517"/>
  <c r="J517"/>
  <c r="BE517"/>
  <c r="BI516"/>
  <c r="BH516"/>
  <c r="BG516"/>
  <c r="BF516"/>
  <c r="T516"/>
  <c r="R516"/>
  <c r="P516"/>
  <c r="BK516"/>
  <c r="J516"/>
  <c r="BE516"/>
  <c r="BI515"/>
  <c r="BH515"/>
  <c r="BG515"/>
  <c r="BF515"/>
  <c r="T515"/>
  <c r="R515"/>
  <c r="P515"/>
  <c r="BK515"/>
  <c r="J515"/>
  <c r="BE515"/>
  <c r="BI513"/>
  <c r="BH513"/>
  <c r="BG513"/>
  <c r="BF513"/>
  <c r="T513"/>
  <c r="R513"/>
  <c r="P513"/>
  <c r="BK513"/>
  <c r="J513"/>
  <c r="BE513"/>
  <c r="BI512"/>
  <c r="BH512"/>
  <c r="BG512"/>
  <c r="BF512"/>
  <c r="T512"/>
  <c r="R512"/>
  <c r="P512"/>
  <c r="BK512"/>
  <c r="J512"/>
  <c r="BE512"/>
  <c r="BI511"/>
  <c r="BH511"/>
  <c r="BG511"/>
  <c r="BF511"/>
  <c r="T511"/>
  <c r="R511"/>
  <c r="P511"/>
  <c r="BK511"/>
  <c r="J511"/>
  <c r="BE511"/>
  <c r="BI509"/>
  <c r="BH509"/>
  <c r="BG509"/>
  <c r="BF509"/>
  <c r="T509"/>
  <c r="R509"/>
  <c r="P509"/>
  <c r="BK509"/>
  <c r="J509"/>
  <c r="BE509"/>
  <c r="BI508"/>
  <c r="BH508"/>
  <c r="BG508"/>
  <c r="BF508"/>
  <c r="T508"/>
  <c r="R508"/>
  <c r="P508"/>
  <c r="BK508"/>
  <c r="J508"/>
  <c r="BE508"/>
  <c r="BI507"/>
  <c r="BH507"/>
  <c r="BG507"/>
  <c r="BF507"/>
  <c r="T507"/>
  <c r="R507"/>
  <c r="P507"/>
  <c r="BK507"/>
  <c r="J507"/>
  <c r="BE507"/>
  <c r="BI506"/>
  <c r="BH506"/>
  <c r="BG506"/>
  <c r="BF506"/>
  <c r="T506"/>
  <c r="R506"/>
  <c r="P506"/>
  <c r="BK506"/>
  <c r="J506"/>
  <c r="BE506"/>
  <c r="BI505"/>
  <c r="BH505"/>
  <c r="BG505"/>
  <c r="BF505"/>
  <c r="T505"/>
  <c r="T504"/>
  <c r="R505"/>
  <c r="R504"/>
  <c r="P505"/>
  <c r="P504"/>
  <c r="BK505"/>
  <c r="BK504"/>
  <c r="J504"/>
  <c r="J505"/>
  <c r="BE505"/>
  <c r="J83"/>
  <c r="BI492"/>
  <c r="BH492"/>
  <c r="BG492"/>
  <c r="BF492"/>
  <c r="T492"/>
  <c r="R492"/>
  <c r="P492"/>
  <c r="BK492"/>
  <c r="J492"/>
  <c r="BE492"/>
  <c r="BI491"/>
  <c r="BH491"/>
  <c r="BG491"/>
  <c r="BF491"/>
  <c r="T491"/>
  <c r="R491"/>
  <c r="P491"/>
  <c r="BK491"/>
  <c r="J491"/>
  <c r="BE491"/>
  <c r="BI490"/>
  <c r="BH490"/>
  <c r="BG490"/>
  <c r="BF490"/>
  <c r="T490"/>
  <c r="R490"/>
  <c r="P490"/>
  <c r="BK490"/>
  <c r="J490"/>
  <c r="BE490"/>
  <c r="BI485"/>
  <c r="BH485"/>
  <c r="BG485"/>
  <c r="BF485"/>
  <c r="T485"/>
  <c r="R485"/>
  <c r="P485"/>
  <c r="BK485"/>
  <c r="J485"/>
  <c r="BE485"/>
  <c r="BI484"/>
  <c r="BH484"/>
  <c r="BG484"/>
  <c r="BF484"/>
  <c r="T484"/>
  <c r="R484"/>
  <c r="P484"/>
  <c r="BK484"/>
  <c r="J484"/>
  <c r="BE484"/>
  <c r="BI482"/>
  <c r="BH482"/>
  <c r="BG482"/>
  <c r="BF482"/>
  <c r="T482"/>
  <c r="T481"/>
  <c r="R482"/>
  <c r="R481"/>
  <c r="P482"/>
  <c r="P481"/>
  <c r="BK482"/>
  <c r="BK481"/>
  <c r="J481"/>
  <c r="J482"/>
  <c r="BE482"/>
  <c r="J82"/>
  <c r="BI478"/>
  <c r="BH478"/>
  <c r="BG478"/>
  <c r="BF478"/>
  <c r="T478"/>
  <c r="R478"/>
  <c r="P478"/>
  <c r="BK478"/>
  <c r="J478"/>
  <c r="BE478"/>
  <c r="BI477"/>
  <c r="BH477"/>
  <c r="BG477"/>
  <c r="BF477"/>
  <c r="T477"/>
  <c r="T476"/>
  <c r="R477"/>
  <c r="R476"/>
  <c r="P477"/>
  <c r="P476"/>
  <c r="BK477"/>
  <c r="BK476"/>
  <c r="J476"/>
  <c r="J477"/>
  <c r="BE477"/>
  <c r="J81"/>
  <c r="BI475"/>
  <c r="BH475"/>
  <c r="BG475"/>
  <c r="BF475"/>
  <c r="T475"/>
  <c r="R475"/>
  <c r="P475"/>
  <c r="BK475"/>
  <c r="J475"/>
  <c r="BE475"/>
  <c r="BI474"/>
  <c r="BH474"/>
  <c r="BG474"/>
  <c r="BF474"/>
  <c r="T474"/>
  <c r="R474"/>
  <c r="P474"/>
  <c r="BK474"/>
  <c r="J474"/>
  <c r="BE474"/>
  <c r="BI473"/>
  <c r="BH473"/>
  <c r="BG473"/>
  <c r="BF473"/>
  <c r="T473"/>
  <c r="R473"/>
  <c r="P473"/>
  <c r="BK473"/>
  <c r="J473"/>
  <c r="BE473"/>
  <c r="BI472"/>
  <c r="BH472"/>
  <c r="BG472"/>
  <c r="BF472"/>
  <c r="T472"/>
  <c r="R472"/>
  <c r="P472"/>
  <c r="BK472"/>
  <c r="J472"/>
  <c r="BE472"/>
  <c r="BI449"/>
  <c r="BH449"/>
  <c r="BG449"/>
  <c r="BF449"/>
  <c r="T449"/>
  <c r="R449"/>
  <c r="P449"/>
  <c r="BK449"/>
  <c r="J449"/>
  <c r="BE449"/>
  <c r="BI446"/>
  <c r="BH446"/>
  <c r="BG446"/>
  <c r="BF446"/>
  <c r="T446"/>
  <c r="R446"/>
  <c r="P446"/>
  <c r="BK446"/>
  <c r="J446"/>
  <c r="BE446"/>
  <c r="BI444"/>
  <c r="BH444"/>
  <c r="BG444"/>
  <c r="BF444"/>
  <c r="T444"/>
  <c r="R444"/>
  <c r="P444"/>
  <c r="BK444"/>
  <c r="J444"/>
  <c r="BE444"/>
  <c r="BI422"/>
  <c r="BH422"/>
  <c r="BG422"/>
  <c r="BF422"/>
  <c r="T422"/>
  <c r="T421"/>
  <c r="R422"/>
  <c r="R421"/>
  <c r="P422"/>
  <c r="P421"/>
  <c r="BK422"/>
  <c r="BK421"/>
  <c r="J421"/>
  <c r="J422"/>
  <c r="BE422"/>
  <c r="J80"/>
  <c r="BI420"/>
  <c r="BH420"/>
  <c r="BG420"/>
  <c r="BF420"/>
  <c r="T420"/>
  <c r="R420"/>
  <c r="P420"/>
  <c r="BK420"/>
  <c r="J420"/>
  <c r="BE420"/>
  <c r="BI418"/>
  <c r="BH418"/>
  <c r="BG418"/>
  <c r="BF418"/>
  <c r="T418"/>
  <c r="R418"/>
  <c r="P418"/>
  <c r="BK418"/>
  <c r="J418"/>
  <c r="BE418"/>
  <c r="BI417"/>
  <c r="BH417"/>
  <c r="BG417"/>
  <c r="BF417"/>
  <c r="T417"/>
  <c r="R417"/>
  <c r="P417"/>
  <c r="BK417"/>
  <c r="J417"/>
  <c r="BE417"/>
  <c r="BI416"/>
  <c r="BH416"/>
  <c r="BG416"/>
  <c r="BF416"/>
  <c r="T416"/>
  <c r="R416"/>
  <c r="P416"/>
  <c r="BK416"/>
  <c r="J416"/>
  <c r="BE416"/>
  <c r="BI414"/>
  <c r="BH414"/>
  <c r="BG414"/>
  <c r="BF414"/>
  <c r="T414"/>
  <c r="R414"/>
  <c r="P414"/>
  <c r="BK414"/>
  <c r="J414"/>
  <c r="BE414"/>
  <c r="BI411"/>
  <c r="BH411"/>
  <c r="BG411"/>
  <c r="BF411"/>
  <c r="T411"/>
  <c r="R411"/>
  <c r="P411"/>
  <c r="BK411"/>
  <c r="J411"/>
  <c r="BE411"/>
  <c r="BI409"/>
  <c r="BH409"/>
  <c r="BG409"/>
  <c r="BF409"/>
  <c r="T409"/>
  <c r="R409"/>
  <c r="P409"/>
  <c r="BK409"/>
  <c r="J409"/>
  <c r="BE409"/>
  <c r="BI406"/>
  <c r="BH406"/>
  <c r="BG406"/>
  <c r="BF406"/>
  <c r="T406"/>
  <c r="R406"/>
  <c r="P406"/>
  <c r="BK406"/>
  <c r="J406"/>
  <c r="BE406"/>
  <c r="BI405"/>
  <c r="BH405"/>
  <c r="BG405"/>
  <c r="BF405"/>
  <c r="T405"/>
  <c r="R405"/>
  <c r="P405"/>
  <c r="BK405"/>
  <c r="J405"/>
  <c r="BE405"/>
  <c r="BI404"/>
  <c r="BH404"/>
  <c r="BG404"/>
  <c r="BF404"/>
  <c r="T404"/>
  <c r="T403"/>
  <c r="R404"/>
  <c r="R403"/>
  <c r="P404"/>
  <c r="P403"/>
  <c r="BK404"/>
  <c r="BK403"/>
  <c r="J403"/>
  <c r="J404"/>
  <c r="BE404"/>
  <c r="J79"/>
  <c r="BI402"/>
  <c r="BH402"/>
  <c r="BG402"/>
  <c r="BF402"/>
  <c r="T402"/>
  <c r="R402"/>
  <c r="P402"/>
  <c r="BK402"/>
  <c r="J402"/>
  <c r="BE402"/>
  <c r="BI401"/>
  <c r="BH401"/>
  <c r="BG401"/>
  <c r="BF401"/>
  <c r="T401"/>
  <c r="R401"/>
  <c r="P401"/>
  <c r="BK401"/>
  <c r="J401"/>
  <c r="BE401"/>
  <c r="BI400"/>
  <c r="BH400"/>
  <c r="BG400"/>
  <c r="BF400"/>
  <c r="T400"/>
  <c r="R400"/>
  <c r="P400"/>
  <c r="BK400"/>
  <c r="J400"/>
  <c r="BE400"/>
  <c r="BI398"/>
  <c r="BH398"/>
  <c r="BG398"/>
  <c r="BF398"/>
  <c r="T398"/>
  <c r="R398"/>
  <c r="P398"/>
  <c r="BK398"/>
  <c r="J398"/>
  <c r="BE398"/>
  <c r="BI396"/>
  <c r="BH396"/>
  <c r="BG396"/>
  <c r="BF396"/>
  <c r="T396"/>
  <c r="R396"/>
  <c r="P396"/>
  <c r="BK396"/>
  <c r="J396"/>
  <c r="BE396"/>
  <c r="BI395"/>
  <c r="BH395"/>
  <c r="BG395"/>
  <c r="BF395"/>
  <c r="T395"/>
  <c r="R395"/>
  <c r="P395"/>
  <c r="BK395"/>
  <c r="J395"/>
  <c r="BE395"/>
  <c r="BI394"/>
  <c r="BH394"/>
  <c r="BG394"/>
  <c r="BF394"/>
  <c r="T394"/>
  <c r="R394"/>
  <c r="P394"/>
  <c r="BK394"/>
  <c r="J394"/>
  <c r="BE394"/>
  <c r="BI393"/>
  <c r="BH393"/>
  <c r="BG393"/>
  <c r="BF393"/>
  <c r="T393"/>
  <c r="R393"/>
  <c r="P393"/>
  <c r="BK393"/>
  <c r="J393"/>
  <c r="BE393"/>
  <c r="BI391"/>
  <c r="BH391"/>
  <c r="BG391"/>
  <c r="BF391"/>
  <c r="T391"/>
  <c r="R391"/>
  <c r="P391"/>
  <c r="BK391"/>
  <c r="J391"/>
  <c r="BE391"/>
  <c r="BI388"/>
  <c r="BH388"/>
  <c r="BG388"/>
  <c r="BF388"/>
  <c r="T388"/>
  <c r="R388"/>
  <c r="P388"/>
  <c r="BK388"/>
  <c r="J388"/>
  <c r="BE388"/>
  <c r="BI386"/>
  <c r="BH386"/>
  <c r="BG386"/>
  <c r="BF386"/>
  <c r="T386"/>
  <c r="R386"/>
  <c r="P386"/>
  <c r="BK386"/>
  <c r="J386"/>
  <c r="BE386"/>
  <c r="BI383"/>
  <c r="BH383"/>
  <c r="BG383"/>
  <c r="BF383"/>
  <c r="T383"/>
  <c r="R383"/>
  <c r="P383"/>
  <c r="BK383"/>
  <c r="J383"/>
  <c r="BE383"/>
  <c r="BI381"/>
  <c r="BH381"/>
  <c r="BG381"/>
  <c r="BF381"/>
  <c r="T381"/>
  <c r="R381"/>
  <c r="P381"/>
  <c r="BK381"/>
  <c r="J381"/>
  <c r="BE381"/>
  <c r="BI378"/>
  <c r="BH378"/>
  <c r="BG378"/>
  <c r="BF378"/>
  <c r="T378"/>
  <c r="R378"/>
  <c r="P378"/>
  <c r="BK378"/>
  <c r="J378"/>
  <c r="BE378"/>
  <c r="BI375"/>
  <c r="BH375"/>
  <c r="BG375"/>
  <c r="BF375"/>
  <c r="T375"/>
  <c r="R375"/>
  <c r="P375"/>
  <c r="BK375"/>
  <c r="J375"/>
  <c r="BE375"/>
  <c r="BI372"/>
  <c r="BH372"/>
  <c r="BG372"/>
  <c r="BF372"/>
  <c r="T372"/>
  <c r="T371"/>
  <c r="R372"/>
  <c r="R371"/>
  <c r="P372"/>
  <c r="P371"/>
  <c r="BK372"/>
  <c r="BK371"/>
  <c r="J371"/>
  <c r="J372"/>
  <c r="BE372"/>
  <c r="J78"/>
  <c r="BI370"/>
  <c r="BH370"/>
  <c r="BG370"/>
  <c r="BF370"/>
  <c r="T370"/>
  <c r="R370"/>
  <c r="P370"/>
  <c r="BK370"/>
  <c r="J370"/>
  <c r="BE370"/>
  <c r="BI368"/>
  <c r="BH368"/>
  <c r="BG368"/>
  <c r="BF368"/>
  <c r="T368"/>
  <c r="R368"/>
  <c r="P368"/>
  <c r="BK368"/>
  <c r="J368"/>
  <c r="BE368"/>
  <c r="BI365"/>
  <c r="BH365"/>
  <c r="BG365"/>
  <c r="BF365"/>
  <c r="T365"/>
  <c r="T364"/>
  <c r="R365"/>
  <c r="R364"/>
  <c r="P365"/>
  <c r="P364"/>
  <c r="BK365"/>
  <c r="BK364"/>
  <c r="J364"/>
  <c r="J365"/>
  <c r="BE365"/>
  <c r="J77"/>
  <c r="BI363"/>
  <c r="BH363"/>
  <c r="BG363"/>
  <c r="BF363"/>
  <c r="T363"/>
  <c r="R363"/>
  <c r="P363"/>
  <c r="BK363"/>
  <c r="J363"/>
  <c r="BE363"/>
  <c r="BI362"/>
  <c r="BH362"/>
  <c r="BG362"/>
  <c r="BF362"/>
  <c r="T362"/>
  <c r="R362"/>
  <c r="P362"/>
  <c r="BK362"/>
  <c r="J362"/>
  <c r="BE362"/>
  <c r="BI361"/>
  <c r="BH361"/>
  <c r="BG361"/>
  <c r="BF361"/>
  <c r="T361"/>
  <c r="R361"/>
  <c r="P361"/>
  <c r="BK361"/>
  <c r="J361"/>
  <c r="BE361"/>
  <c r="BI359"/>
  <c r="BH359"/>
  <c r="BG359"/>
  <c r="BF359"/>
  <c r="T359"/>
  <c r="R359"/>
  <c r="P359"/>
  <c r="BK359"/>
  <c r="J359"/>
  <c r="BE359"/>
  <c r="BI358"/>
  <c r="BH358"/>
  <c r="BG358"/>
  <c r="BF358"/>
  <c r="T358"/>
  <c r="R358"/>
  <c r="P358"/>
  <c r="BK358"/>
  <c r="J358"/>
  <c r="BE358"/>
  <c r="BI357"/>
  <c r="BH357"/>
  <c r="BG357"/>
  <c r="BF357"/>
  <c r="T357"/>
  <c r="R357"/>
  <c r="P357"/>
  <c r="BK357"/>
  <c r="J357"/>
  <c r="BE357"/>
  <c r="BI356"/>
  <c r="BH356"/>
  <c r="BG356"/>
  <c r="BF356"/>
  <c r="T356"/>
  <c r="R356"/>
  <c r="P356"/>
  <c r="BK356"/>
  <c r="J356"/>
  <c r="BE356"/>
  <c r="BI355"/>
  <c r="BH355"/>
  <c r="BG355"/>
  <c r="BF355"/>
  <c r="T355"/>
  <c r="R355"/>
  <c r="P355"/>
  <c r="BK355"/>
  <c r="J355"/>
  <c r="BE355"/>
  <c r="BI354"/>
  <c r="BH354"/>
  <c r="BG354"/>
  <c r="BF354"/>
  <c r="T354"/>
  <c r="R354"/>
  <c r="P354"/>
  <c r="BK354"/>
  <c r="J354"/>
  <c r="BE354"/>
  <c r="BI353"/>
  <c r="BH353"/>
  <c r="BG353"/>
  <c r="BF353"/>
  <c r="T353"/>
  <c r="R353"/>
  <c r="P353"/>
  <c r="BK353"/>
  <c r="J353"/>
  <c r="BE353"/>
  <c r="BI352"/>
  <c r="BH352"/>
  <c r="BG352"/>
  <c r="BF352"/>
  <c r="T352"/>
  <c r="R352"/>
  <c r="P352"/>
  <c r="BK352"/>
  <c r="J352"/>
  <c r="BE352"/>
  <c r="BI351"/>
  <c r="BH351"/>
  <c r="BG351"/>
  <c r="BF351"/>
  <c r="T351"/>
  <c r="R351"/>
  <c r="P351"/>
  <c r="BK351"/>
  <c r="J351"/>
  <c r="BE351"/>
  <c r="BI350"/>
  <c r="BH350"/>
  <c r="BG350"/>
  <c r="BF350"/>
  <c r="T350"/>
  <c r="R350"/>
  <c r="P350"/>
  <c r="BK350"/>
  <c r="J350"/>
  <c r="BE350"/>
  <c r="BI349"/>
  <c r="BH349"/>
  <c r="BG349"/>
  <c r="BF349"/>
  <c r="T349"/>
  <c r="R349"/>
  <c r="P349"/>
  <c r="BK349"/>
  <c r="J349"/>
  <c r="BE349"/>
  <c r="BI347"/>
  <c r="BH347"/>
  <c r="BG347"/>
  <c r="BF347"/>
  <c r="T347"/>
  <c r="T346"/>
  <c r="R347"/>
  <c r="R346"/>
  <c r="P347"/>
  <c r="P346"/>
  <c r="BK347"/>
  <c r="BK346"/>
  <c r="J346"/>
  <c r="J347"/>
  <c r="BE347"/>
  <c r="J76"/>
  <c r="BI345"/>
  <c r="BH345"/>
  <c r="BG345"/>
  <c r="BF345"/>
  <c r="T345"/>
  <c r="R345"/>
  <c r="P345"/>
  <c r="BK345"/>
  <c r="J345"/>
  <c r="BE345"/>
  <c r="BI343"/>
  <c r="BH343"/>
  <c r="BG343"/>
  <c r="BF343"/>
  <c r="T343"/>
  <c r="T342"/>
  <c r="R343"/>
  <c r="R342"/>
  <c r="P343"/>
  <c r="P342"/>
  <c r="BK343"/>
  <c r="BK342"/>
  <c r="J342"/>
  <c r="J343"/>
  <c r="BE343"/>
  <c r="J75"/>
  <c r="BI341"/>
  <c r="BH341"/>
  <c r="BG341"/>
  <c r="BF341"/>
  <c r="T341"/>
  <c r="R341"/>
  <c r="P341"/>
  <c r="BK341"/>
  <c r="J341"/>
  <c r="BE341"/>
  <c r="BI340"/>
  <c r="BH340"/>
  <c r="BG340"/>
  <c r="BF340"/>
  <c r="T340"/>
  <c r="R340"/>
  <c r="P340"/>
  <c r="BK340"/>
  <c r="J340"/>
  <c r="BE340"/>
  <c r="BI339"/>
  <c r="BH339"/>
  <c r="BG339"/>
  <c r="BF339"/>
  <c r="T339"/>
  <c r="R339"/>
  <c r="P339"/>
  <c r="BK339"/>
  <c r="J339"/>
  <c r="BE339"/>
  <c r="BI338"/>
  <c r="BH338"/>
  <c r="BG338"/>
  <c r="BF338"/>
  <c r="T338"/>
  <c r="R338"/>
  <c r="P338"/>
  <c r="BK338"/>
  <c r="J338"/>
  <c r="BE338"/>
  <c r="BI337"/>
  <c r="BH337"/>
  <c r="BG337"/>
  <c r="BF337"/>
  <c r="T337"/>
  <c r="T336"/>
  <c r="R337"/>
  <c r="R336"/>
  <c r="P337"/>
  <c r="P336"/>
  <c r="BK337"/>
  <c r="BK336"/>
  <c r="J336"/>
  <c r="J337"/>
  <c r="BE337"/>
  <c r="J74"/>
  <c r="BI335"/>
  <c r="BH335"/>
  <c r="BG335"/>
  <c r="BF335"/>
  <c r="T335"/>
  <c r="R335"/>
  <c r="P335"/>
  <c r="BK335"/>
  <c r="J335"/>
  <c r="BE335"/>
  <c r="BI334"/>
  <c r="BH334"/>
  <c r="BG334"/>
  <c r="BF334"/>
  <c r="T334"/>
  <c r="R334"/>
  <c r="P334"/>
  <c r="BK334"/>
  <c r="J334"/>
  <c r="BE334"/>
  <c r="BI333"/>
  <c r="BH333"/>
  <c r="BG333"/>
  <c r="BF333"/>
  <c r="T333"/>
  <c r="R333"/>
  <c r="P333"/>
  <c r="BK333"/>
  <c r="J333"/>
  <c r="BE333"/>
  <c r="BI332"/>
  <c r="BH332"/>
  <c r="BG332"/>
  <c r="BF332"/>
  <c r="T332"/>
  <c r="R332"/>
  <c r="P332"/>
  <c r="BK332"/>
  <c r="J332"/>
  <c r="BE332"/>
  <c r="BI331"/>
  <c r="BH331"/>
  <c r="BG331"/>
  <c r="BF331"/>
  <c r="T331"/>
  <c r="R331"/>
  <c r="P331"/>
  <c r="BK331"/>
  <c r="J331"/>
  <c r="BE331"/>
  <c r="BI330"/>
  <c r="BH330"/>
  <c r="BG330"/>
  <c r="BF330"/>
  <c r="T330"/>
  <c r="R330"/>
  <c r="P330"/>
  <c r="BK330"/>
  <c r="J330"/>
  <c r="BE330"/>
  <c r="BI329"/>
  <c r="BH329"/>
  <c r="BG329"/>
  <c r="BF329"/>
  <c r="T329"/>
  <c r="R329"/>
  <c r="P329"/>
  <c r="BK329"/>
  <c r="J329"/>
  <c r="BE329"/>
  <c r="BI328"/>
  <c r="BH328"/>
  <c r="BG328"/>
  <c r="BF328"/>
  <c r="T328"/>
  <c r="T327"/>
  <c r="R328"/>
  <c r="R327"/>
  <c r="P328"/>
  <c r="P327"/>
  <c r="BK328"/>
  <c r="BK327"/>
  <c r="J327"/>
  <c r="J328"/>
  <c r="BE328"/>
  <c r="J73"/>
  <c r="BI326"/>
  <c r="BH326"/>
  <c r="BG326"/>
  <c r="BF326"/>
  <c r="T326"/>
  <c r="R326"/>
  <c r="P326"/>
  <c r="BK326"/>
  <c r="J326"/>
  <c r="BE326"/>
  <c r="BI325"/>
  <c r="BH325"/>
  <c r="BG325"/>
  <c r="BF325"/>
  <c r="T325"/>
  <c r="R325"/>
  <c r="P325"/>
  <c r="BK325"/>
  <c r="J325"/>
  <c r="BE325"/>
  <c r="BI324"/>
  <c r="BH324"/>
  <c r="BG324"/>
  <c r="BF324"/>
  <c r="T324"/>
  <c r="T323"/>
  <c r="R324"/>
  <c r="R323"/>
  <c r="P324"/>
  <c r="P323"/>
  <c r="BK324"/>
  <c r="BK323"/>
  <c r="J323"/>
  <c r="J324"/>
  <c r="BE324"/>
  <c r="J72"/>
  <c r="BI322"/>
  <c r="BH322"/>
  <c r="BG322"/>
  <c r="BF322"/>
  <c r="T322"/>
  <c r="R322"/>
  <c r="P322"/>
  <c r="BK322"/>
  <c r="J322"/>
  <c r="BE322"/>
  <c r="BI321"/>
  <c r="BH321"/>
  <c r="BG321"/>
  <c r="BF321"/>
  <c r="T321"/>
  <c r="R321"/>
  <c r="P321"/>
  <c r="BK321"/>
  <c r="J321"/>
  <c r="BE321"/>
  <c r="BI320"/>
  <c r="BH320"/>
  <c r="BG320"/>
  <c r="BF320"/>
  <c r="T320"/>
  <c r="R320"/>
  <c r="P320"/>
  <c r="BK320"/>
  <c r="J320"/>
  <c r="BE320"/>
  <c r="BI319"/>
  <c r="BH319"/>
  <c r="BG319"/>
  <c r="BF319"/>
  <c r="T319"/>
  <c r="R319"/>
  <c r="P319"/>
  <c r="BK319"/>
  <c r="J319"/>
  <c r="BE319"/>
  <c r="BI318"/>
  <c r="BH318"/>
  <c r="BG318"/>
  <c r="BF318"/>
  <c r="T318"/>
  <c r="R318"/>
  <c r="P318"/>
  <c r="BK318"/>
  <c r="J318"/>
  <c r="BE318"/>
  <c r="BI317"/>
  <c r="BH317"/>
  <c r="BG317"/>
  <c r="BF317"/>
  <c r="T317"/>
  <c r="R317"/>
  <c r="P317"/>
  <c r="BK317"/>
  <c r="J317"/>
  <c r="BE317"/>
  <c r="BI316"/>
  <c r="BH316"/>
  <c r="BG316"/>
  <c r="BF316"/>
  <c r="T316"/>
  <c r="R316"/>
  <c r="P316"/>
  <c r="BK316"/>
  <c r="J316"/>
  <c r="BE316"/>
  <c r="BI315"/>
  <c r="BH315"/>
  <c r="BG315"/>
  <c r="BF315"/>
  <c r="T315"/>
  <c r="R315"/>
  <c r="P315"/>
  <c r="BK315"/>
  <c r="J315"/>
  <c r="BE315"/>
  <c r="BI314"/>
  <c r="BH314"/>
  <c r="BG314"/>
  <c r="BF314"/>
  <c r="T314"/>
  <c r="R314"/>
  <c r="P314"/>
  <c r="BK314"/>
  <c r="J314"/>
  <c r="BE314"/>
  <c r="BI313"/>
  <c r="BH313"/>
  <c r="BG313"/>
  <c r="BF313"/>
  <c r="T313"/>
  <c r="R313"/>
  <c r="P313"/>
  <c r="BK313"/>
  <c r="J313"/>
  <c r="BE313"/>
  <c r="BI312"/>
  <c r="BH312"/>
  <c r="BG312"/>
  <c r="BF312"/>
  <c r="T312"/>
  <c r="R312"/>
  <c r="P312"/>
  <c r="BK312"/>
  <c r="J312"/>
  <c r="BE312"/>
  <c r="BI311"/>
  <c r="BH311"/>
  <c r="BG311"/>
  <c r="BF311"/>
  <c r="T311"/>
  <c r="R311"/>
  <c r="P311"/>
  <c r="BK311"/>
  <c r="J311"/>
  <c r="BE311"/>
  <c r="BI310"/>
  <c r="BH310"/>
  <c r="BG310"/>
  <c r="BF310"/>
  <c r="T310"/>
  <c r="R310"/>
  <c r="P310"/>
  <c r="BK310"/>
  <c r="J310"/>
  <c r="BE310"/>
  <c r="BI309"/>
  <c r="BH309"/>
  <c r="BG309"/>
  <c r="BF309"/>
  <c r="T309"/>
  <c r="R309"/>
  <c r="P309"/>
  <c r="BK309"/>
  <c r="J309"/>
  <c r="BE309"/>
  <c r="BI308"/>
  <c r="BH308"/>
  <c r="BG308"/>
  <c r="BF308"/>
  <c r="T308"/>
  <c r="T307"/>
  <c r="R308"/>
  <c r="R307"/>
  <c r="P308"/>
  <c r="P307"/>
  <c r="BK308"/>
  <c r="BK307"/>
  <c r="J307"/>
  <c r="J308"/>
  <c r="BE308"/>
  <c r="J71"/>
  <c r="BI306"/>
  <c r="BH306"/>
  <c r="BG306"/>
  <c r="BF306"/>
  <c r="T306"/>
  <c r="R306"/>
  <c r="P306"/>
  <c r="BK306"/>
  <c r="J306"/>
  <c r="BE306"/>
  <c r="BI305"/>
  <c r="BH305"/>
  <c r="BG305"/>
  <c r="BF305"/>
  <c r="T305"/>
  <c r="R305"/>
  <c r="P305"/>
  <c r="BK305"/>
  <c r="J305"/>
  <c r="BE305"/>
  <c r="BI304"/>
  <c r="BH304"/>
  <c r="BG304"/>
  <c r="BF304"/>
  <c r="T304"/>
  <c r="R304"/>
  <c r="P304"/>
  <c r="BK304"/>
  <c r="J304"/>
  <c r="BE304"/>
  <c r="BI303"/>
  <c r="BH303"/>
  <c r="BG303"/>
  <c r="BF303"/>
  <c r="T303"/>
  <c r="R303"/>
  <c r="P303"/>
  <c r="BK303"/>
  <c r="J303"/>
  <c r="BE303"/>
  <c r="BI302"/>
  <c r="BH302"/>
  <c r="BG302"/>
  <c r="BF302"/>
  <c r="T302"/>
  <c r="R302"/>
  <c r="P302"/>
  <c r="BK302"/>
  <c r="J302"/>
  <c r="BE302"/>
  <c r="BI301"/>
  <c r="BH301"/>
  <c r="BG301"/>
  <c r="BF301"/>
  <c r="T301"/>
  <c r="R301"/>
  <c r="P301"/>
  <c r="BK301"/>
  <c r="J301"/>
  <c r="BE301"/>
  <c r="BI300"/>
  <c r="BH300"/>
  <c r="BG300"/>
  <c r="BF300"/>
  <c r="T300"/>
  <c r="R300"/>
  <c r="P300"/>
  <c r="BK300"/>
  <c r="J300"/>
  <c r="BE300"/>
  <c r="BI299"/>
  <c r="BH299"/>
  <c r="BG299"/>
  <c r="BF299"/>
  <c r="T299"/>
  <c r="R299"/>
  <c r="P299"/>
  <c r="BK299"/>
  <c r="J299"/>
  <c r="BE299"/>
  <c r="BI298"/>
  <c r="BH298"/>
  <c r="BG298"/>
  <c r="BF298"/>
  <c r="T298"/>
  <c r="T297"/>
  <c r="R298"/>
  <c r="R297"/>
  <c r="P298"/>
  <c r="P297"/>
  <c r="BK298"/>
  <c r="BK297"/>
  <c r="J297"/>
  <c r="J298"/>
  <c r="BE298"/>
  <c r="J70"/>
  <c r="BI296"/>
  <c r="BH296"/>
  <c r="BG296"/>
  <c r="BF296"/>
  <c r="T296"/>
  <c r="R296"/>
  <c r="P296"/>
  <c r="BK296"/>
  <c r="J296"/>
  <c r="BE296"/>
  <c r="BI295"/>
  <c r="BH295"/>
  <c r="BG295"/>
  <c r="BF295"/>
  <c r="T295"/>
  <c r="R295"/>
  <c r="P295"/>
  <c r="BK295"/>
  <c r="J295"/>
  <c r="BE295"/>
  <c r="BI294"/>
  <c r="BH294"/>
  <c r="BG294"/>
  <c r="BF294"/>
  <c r="T294"/>
  <c r="R294"/>
  <c r="P294"/>
  <c r="BK294"/>
  <c r="J294"/>
  <c r="BE294"/>
  <c r="BI293"/>
  <c r="BH293"/>
  <c r="BG293"/>
  <c r="BF293"/>
  <c r="T293"/>
  <c r="R293"/>
  <c r="P293"/>
  <c r="BK293"/>
  <c r="J293"/>
  <c r="BE293"/>
  <c r="BI292"/>
  <c r="BH292"/>
  <c r="BG292"/>
  <c r="BF292"/>
  <c r="T292"/>
  <c r="R292"/>
  <c r="P292"/>
  <c r="BK292"/>
  <c r="J292"/>
  <c r="BE292"/>
  <c r="BI291"/>
  <c r="BH291"/>
  <c r="BG291"/>
  <c r="BF291"/>
  <c r="T291"/>
  <c r="T290"/>
  <c r="R291"/>
  <c r="R290"/>
  <c r="P291"/>
  <c r="P290"/>
  <c r="BK291"/>
  <c r="BK290"/>
  <c r="J290"/>
  <c r="J291"/>
  <c r="BE291"/>
  <c r="J69"/>
  <c r="BI289"/>
  <c r="BH289"/>
  <c r="BG289"/>
  <c r="BF289"/>
  <c r="T289"/>
  <c r="R289"/>
  <c r="P289"/>
  <c r="BK289"/>
  <c r="J289"/>
  <c r="BE289"/>
  <c r="BI287"/>
  <c r="BH287"/>
  <c r="BG287"/>
  <c r="BF287"/>
  <c r="T287"/>
  <c r="R287"/>
  <c r="P287"/>
  <c r="BK287"/>
  <c r="J287"/>
  <c r="BE287"/>
  <c r="BI285"/>
  <c r="BH285"/>
  <c r="BG285"/>
  <c r="BF285"/>
  <c r="T285"/>
  <c r="T284"/>
  <c r="T283"/>
  <c r="R285"/>
  <c r="R284"/>
  <c r="R283"/>
  <c r="P285"/>
  <c r="P284"/>
  <c r="P283"/>
  <c r="BK285"/>
  <c r="BK284"/>
  <c r="J284"/>
  <c r="BK283"/>
  <c r="J283"/>
  <c r="J285"/>
  <c r="BE285"/>
  <c r="J68"/>
  <c r="J67"/>
  <c r="BI282"/>
  <c r="BH282"/>
  <c r="BG282"/>
  <c r="BF282"/>
  <c r="T282"/>
  <c r="T281"/>
  <c r="R282"/>
  <c r="R281"/>
  <c r="P282"/>
  <c r="P281"/>
  <c r="BK282"/>
  <c r="BK281"/>
  <c r="J281"/>
  <c r="J282"/>
  <c r="BE282"/>
  <c r="J66"/>
  <c r="BI280"/>
  <c r="BH280"/>
  <c r="BG280"/>
  <c r="BF280"/>
  <c r="T280"/>
  <c r="R280"/>
  <c r="P280"/>
  <c r="BK280"/>
  <c r="J280"/>
  <c r="BE280"/>
  <c r="BI278"/>
  <c r="BH278"/>
  <c r="BG278"/>
  <c r="BF278"/>
  <c r="T278"/>
  <c r="R278"/>
  <c r="P278"/>
  <c r="BK278"/>
  <c r="J278"/>
  <c r="BE278"/>
  <c r="BI277"/>
  <c r="BH277"/>
  <c r="BG277"/>
  <c r="BF277"/>
  <c r="T277"/>
  <c r="R277"/>
  <c r="P277"/>
  <c r="BK277"/>
  <c r="J277"/>
  <c r="BE277"/>
  <c r="BI275"/>
  <c r="BH275"/>
  <c r="BG275"/>
  <c r="BF275"/>
  <c r="T275"/>
  <c r="R275"/>
  <c r="P275"/>
  <c r="BK275"/>
  <c r="J275"/>
  <c r="BE275"/>
  <c r="BI274"/>
  <c r="BH274"/>
  <c r="BG274"/>
  <c r="BF274"/>
  <c r="T274"/>
  <c r="R274"/>
  <c r="P274"/>
  <c r="BK274"/>
  <c r="J274"/>
  <c r="BE274"/>
  <c r="BI272"/>
  <c r="BH272"/>
  <c r="BG272"/>
  <c r="BF272"/>
  <c r="T272"/>
  <c r="R272"/>
  <c r="P272"/>
  <c r="BK272"/>
  <c r="J272"/>
  <c r="BE272"/>
  <c r="BI270"/>
  <c r="BH270"/>
  <c r="BG270"/>
  <c r="BF270"/>
  <c r="T270"/>
  <c r="T269"/>
  <c r="R270"/>
  <c r="R269"/>
  <c r="P270"/>
  <c r="P269"/>
  <c r="BK270"/>
  <c r="BK269"/>
  <c r="J269"/>
  <c r="J270"/>
  <c r="BE270"/>
  <c r="J65"/>
  <c r="BI268"/>
  <c r="BH268"/>
  <c r="BG268"/>
  <c r="BF268"/>
  <c r="T268"/>
  <c r="R268"/>
  <c r="P268"/>
  <c r="BK268"/>
  <c r="J268"/>
  <c r="BE268"/>
  <c r="BI267"/>
  <c r="BH267"/>
  <c r="BG267"/>
  <c r="BF267"/>
  <c r="T267"/>
  <c r="R267"/>
  <c r="P267"/>
  <c r="BK267"/>
  <c r="J267"/>
  <c r="BE267"/>
  <c r="BI264"/>
  <c r="BH264"/>
  <c r="BG264"/>
  <c r="BF264"/>
  <c r="T264"/>
  <c r="R264"/>
  <c r="P264"/>
  <c r="BK264"/>
  <c r="J264"/>
  <c r="BE264"/>
  <c r="BI263"/>
  <c r="BH263"/>
  <c r="BG263"/>
  <c r="BF263"/>
  <c r="T263"/>
  <c r="R263"/>
  <c r="P263"/>
  <c r="BK263"/>
  <c r="J263"/>
  <c r="BE263"/>
  <c r="BI262"/>
  <c r="BH262"/>
  <c r="BG262"/>
  <c r="BF262"/>
  <c r="T262"/>
  <c r="R262"/>
  <c r="P262"/>
  <c r="BK262"/>
  <c r="J262"/>
  <c r="BE262"/>
  <c r="BI260"/>
  <c r="BH260"/>
  <c r="BG260"/>
  <c r="BF260"/>
  <c r="T260"/>
  <c r="R260"/>
  <c r="P260"/>
  <c r="BK260"/>
  <c r="J260"/>
  <c r="BE260"/>
  <c r="BI259"/>
  <c r="BH259"/>
  <c r="BG259"/>
  <c r="BF259"/>
  <c r="T259"/>
  <c r="R259"/>
  <c r="P259"/>
  <c r="BK259"/>
  <c r="J259"/>
  <c r="BE259"/>
  <c r="BI258"/>
  <c r="BH258"/>
  <c r="BG258"/>
  <c r="BF258"/>
  <c r="T258"/>
  <c r="R258"/>
  <c r="P258"/>
  <c r="BK258"/>
  <c r="J258"/>
  <c r="BE258"/>
  <c r="BI257"/>
  <c r="BH257"/>
  <c r="BG257"/>
  <c r="BF257"/>
  <c r="T257"/>
  <c r="R257"/>
  <c r="P257"/>
  <c r="BK257"/>
  <c r="J257"/>
  <c r="BE257"/>
  <c r="BI256"/>
  <c r="BH256"/>
  <c r="BG256"/>
  <c r="BF256"/>
  <c r="T256"/>
  <c r="R256"/>
  <c r="P256"/>
  <c r="BK256"/>
  <c r="J256"/>
  <c r="BE256"/>
  <c r="BI255"/>
  <c r="BH255"/>
  <c r="BG255"/>
  <c r="BF255"/>
  <c r="T255"/>
  <c r="R255"/>
  <c r="P255"/>
  <c r="BK255"/>
  <c r="J255"/>
  <c r="BE255"/>
  <c r="BI254"/>
  <c r="BH254"/>
  <c r="BG254"/>
  <c r="BF254"/>
  <c r="T254"/>
  <c r="R254"/>
  <c r="P254"/>
  <c r="BK254"/>
  <c r="J254"/>
  <c r="BE254"/>
  <c r="BI252"/>
  <c r="BH252"/>
  <c r="BG252"/>
  <c r="BF252"/>
  <c r="T252"/>
  <c r="R252"/>
  <c r="P252"/>
  <c r="BK252"/>
  <c r="J252"/>
  <c r="BE252"/>
  <c r="BI250"/>
  <c r="BH250"/>
  <c r="BG250"/>
  <c r="BF250"/>
  <c r="T250"/>
  <c r="R250"/>
  <c r="P250"/>
  <c r="BK250"/>
  <c r="J250"/>
  <c r="BE250"/>
  <c r="BI248"/>
  <c r="BH248"/>
  <c r="BG248"/>
  <c r="BF248"/>
  <c r="T248"/>
  <c r="R248"/>
  <c r="P248"/>
  <c r="BK248"/>
  <c r="J248"/>
  <c r="BE248"/>
  <c r="BI244"/>
  <c r="BH244"/>
  <c r="BG244"/>
  <c r="BF244"/>
  <c r="T244"/>
  <c r="R244"/>
  <c r="P244"/>
  <c r="BK244"/>
  <c r="J244"/>
  <c r="BE244"/>
  <c r="BI240"/>
  <c r="BH240"/>
  <c r="BG240"/>
  <c r="BF240"/>
  <c r="T240"/>
  <c r="R240"/>
  <c r="P240"/>
  <c r="BK240"/>
  <c r="J240"/>
  <c r="BE240"/>
  <c r="BI234"/>
  <c r="BH234"/>
  <c r="BG234"/>
  <c r="BF234"/>
  <c r="T234"/>
  <c r="R234"/>
  <c r="P234"/>
  <c r="BK234"/>
  <c r="J234"/>
  <c r="BE234"/>
  <c r="BI231"/>
  <c r="BH231"/>
  <c r="BG231"/>
  <c r="BF231"/>
  <c r="T231"/>
  <c r="R231"/>
  <c r="P231"/>
  <c r="BK231"/>
  <c r="J231"/>
  <c r="BE231"/>
  <c r="BI226"/>
  <c r="BH226"/>
  <c r="BG226"/>
  <c r="BF226"/>
  <c r="T226"/>
  <c r="R226"/>
  <c r="P226"/>
  <c r="BK226"/>
  <c r="J226"/>
  <c r="BE226"/>
  <c r="BI220"/>
  <c r="BH220"/>
  <c r="BG220"/>
  <c r="BF220"/>
  <c r="T220"/>
  <c r="T219"/>
  <c r="R220"/>
  <c r="R219"/>
  <c r="P220"/>
  <c r="P219"/>
  <c r="BK220"/>
  <c r="BK219"/>
  <c r="J219"/>
  <c r="J220"/>
  <c r="BE220"/>
  <c r="J64"/>
  <c r="BI218"/>
  <c r="BH218"/>
  <c r="BG218"/>
  <c r="BF218"/>
  <c r="T218"/>
  <c r="R218"/>
  <c r="P218"/>
  <c r="BK218"/>
  <c r="J218"/>
  <c r="BE218"/>
  <c r="BI214"/>
  <c r="BH214"/>
  <c r="BG214"/>
  <c r="BF214"/>
  <c r="T214"/>
  <c r="R214"/>
  <c r="P214"/>
  <c r="BK214"/>
  <c r="J214"/>
  <c r="BE214"/>
  <c r="BI213"/>
  <c r="BH213"/>
  <c r="BG213"/>
  <c r="BF213"/>
  <c r="T213"/>
  <c r="R213"/>
  <c r="P213"/>
  <c r="BK213"/>
  <c r="J213"/>
  <c r="BE213"/>
  <c r="BI212"/>
  <c r="BH212"/>
  <c r="BG212"/>
  <c r="BF212"/>
  <c r="T212"/>
  <c r="T211"/>
  <c r="R212"/>
  <c r="R211"/>
  <c r="P212"/>
  <c r="P211"/>
  <c r="BK212"/>
  <c r="BK211"/>
  <c r="J211"/>
  <c r="J212"/>
  <c r="BE212"/>
  <c r="J63"/>
  <c r="BI208"/>
  <c r="BH208"/>
  <c r="BG208"/>
  <c r="BF208"/>
  <c r="T208"/>
  <c r="T207"/>
  <c r="R208"/>
  <c r="R207"/>
  <c r="P208"/>
  <c r="P207"/>
  <c r="BK208"/>
  <c r="BK207"/>
  <c r="J207"/>
  <c r="J208"/>
  <c r="BE208"/>
  <c r="J62"/>
  <c r="BI206"/>
  <c r="BH206"/>
  <c r="BG206"/>
  <c r="BF206"/>
  <c r="T206"/>
  <c r="R206"/>
  <c r="P206"/>
  <c r="BK206"/>
  <c r="J206"/>
  <c r="BE206"/>
  <c r="BI203"/>
  <c r="BH203"/>
  <c r="BG203"/>
  <c r="BF203"/>
  <c r="T203"/>
  <c r="R203"/>
  <c r="P203"/>
  <c r="BK203"/>
  <c r="J203"/>
  <c r="BE203"/>
  <c r="BI202"/>
  <c r="BH202"/>
  <c r="BG202"/>
  <c r="BF202"/>
  <c r="T202"/>
  <c r="R202"/>
  <c r="P202"/>
  <c r="BK202"/>
  <c r="J202"/>
  <c r="BE202"/>
  <c r="BI201"/>
  <c r="BH201"/>
  <c r="BG201"/>
  <c r="BF201"/>
  <c r="T201"/>
  <c r="R201"/>
  <c r="P201"/>
  <c r="BK201"/>
  <c r="J201"/>
  <c r="BE201"/>
  <c r="BI200"/>
  <c r="BH200"/>
  <c r="BG200"/>
  <c r="BF200"/>
  <c r="T200"/>
  <c r="R200"/>
  <c r="P200"/>
  <c r="BK200"/>
  <c r="J200"/>
  <c r="BE200"/>
  <c r="BI193"/>
  <c r="BH193"/>
  <c r="BG193"/>
  <c r="BF193"/>
  <c r="T193"/>
  <c r="T192"/>
  <c r="R193"/>
  <c r="R192"/>
  <c r="P193"/>
  <c r="P192"/>
  <c r="BK193"/>
  <c r="BK192"/>
  <c r="J192"/>
  <c r="J193"/>
  <c r="BE193"/>
  <c r="J61"/>
  <c r="BI186"/>
  <c r="BH186"/>
  <c r="BG186"/>
  <c r="BF186"/>
  <c r="T186"/>
  <c r="R186"/>
  <c r="P186"/>
  <c r="BK186"/>
  <c r="J186"/>
  <c r="BE186"/>
  <c r="BI185"/>
  <c r="BH185"/>
  <c r="BG185"/>
  <c r="BF185"/>
  <c r="T185"/>
  <c r="R185"/>
  <c r="P185"/>
  <c r="BK185"/>
  <c r="J185"/>
  <c r="BE185"/>
  <c r="BI179"/>
  <c r="BH179"/>
  <c r="BG179"/>
  <c r="BF179"/>
  <c r="T179"/>
  <c r="T178"/>
  <c r="R179"/>
  <c r="R178"/>
  <c r="P179"/>
  <c r="P178"/>
  <c r="BK179"/>
  <c r="BK178"/>
  <c r="J178"/>
  <c r="J179"/>
  <c r="BE179"/>
  <c r="J60"/>
  <c r="BI175"/>
  <c r="BH175"/>
  <c r="BG175"/>
  <c r="BF175"/>
  <c r="T175"/>
  <c r="R175"/>
  <c r="P175"/>
  <c r="BK175"/>
  <c r="J175"/>
  <c r="BE175"/>
  <c r="BI174"/>
  <c r="BH174"/>
  <c r="BG174"/>
  <c r="BF174"/>
  <c r="T174"/>
  <c r="R174"/>
  <c r="P174"/>
  <c r="BK174"/>
  <c r="J174"/>
  <c r="BE174"/>
  <c r="BI170"/>
  <c r="BH170"/>
  <c r="BG170"/>
  <c r="BF170"/>
  <c r="T170"/>
  <c r="R170"/>
  <c r="P170"/>
  <c r="BK170"/>
  <c r="J170"/>
  <c r="BE170"/>
  <c r="BI167"/>
  <c r="BH167"/>
  <c r="BG167"/>
  <c r="BF167"/>
  <c r="T167"/>
  <c r="R167"/>
  <c r="P167"/>
  <c r="BK167"/>
  <c r="J167"/>
  <c r="BE167"/>
  <c r="BI162"/>
  <c r="BH162"/>
  <c r="BG162"/>
  <c r="BF162"/>
  <c r="T162"/>
  <c r="R162"/>
  <c r="P162"/>
  <c r="BK162"/>
  <c r="J162"/>
  <c r="BE162"/>
  <c r="BI157"/>
  <c r="BH157"/>
  <c r="BG157"/>
  <c r="BF157"/>
  <c r="T157"/>
  <c r="R157"/>
  <c r="P157"/>
  <c r="BK157"/>
  <c r="J157"/>
  <c r="BE157"/>
  <c r="BI155"/>
  <c r="BH155"/>
  <c r="BG155"/>
  <c r="BF155"/>
  <c r="T155"/>
  <c r="R155"/>
  <c r="P155"/>
  <c r="BK155"/>
  <c r="J155"/>
  <c r="BE155"/>
  <c r="BI153"/>
  <c r="BH153"/>
  <c r="BG153"/>
  <c r="BF153"/>
  <c r="T153"/>
  <c r="R153"/>
  <c r="P153"/>
  <c r="BK153"/>
  <c r="J153"/>
  <c r="BE153"/>
  <c r="BI152"/>
  <c r="BH152"/>
  <c r="BG152"/>
  <c r="BF152"/>
  <c r="T152"/>
  <c r="R152"/>
  <c r="P152"/>
  <c r="BK152"/>
  <c r="J152"/>
  <c r="BE152"/>
  <c r="BI150"/>
  <c r="BH150"/>
  <c r="BG150"/>
  <c r="BF150"/>
  <c r="T150"/>
  <c r="R150"/>
  <c r="P150"/>
  <c r="BK150"/>
  <c r="J150"/>
  <c r="BE150"/>
  <c r="BI149"/>
  <c r="BH149"/>
  <c r="BG149"/>
  <c r="BF149"/>
  <c r="T149"/>
  <c r="R149"/>
  <c r="P149"/>
  <c r="BK149"/>
  <c r="J149"/>
  <c r="BE149"/>
  <c r="BI146"/>
  <c r="BH146"/>
  <c r="BG146"/>
  <c r="BF146"/>
  <c r="T146"/>
  <c r="R146"/>
  <c r="P146"/>
  <c r="BK146"/>
  <c r="J146"/>
  <c r="BE146"/>
  <c r="BI144"/>
  <c r="BH144"/>
  <c r="BG144"/>
  <c r="BF144"/>
  <c r="T144"/>
  <c r="T143"/>
  <c r="R144"/>
  <c r="R143"/>
  <c r="P144"/>
  <c r="P143"/>
  <c r="BK144"/>
  <c r="BK143"/>
  <c r="J143"/>
  <c r="J144"/>
  <c r="BE144"/>
  <c r="J59"/>
  <c r="BI142"/>
  <c r="BH142"/>
  <c r="BG142"/>
  <c r="BF142"/>
  <c r="T142"/>
  <c r="R142"/>
  <c r="P142"/>
  <c r="BK142"/>
  <c r="J142"/>
  <c r="BE142"/>
  <c r="BI139"/>
  <c r="BH139"/>
  <c r="BG139"/>
  <c r="BF139"/>
  <c r="T139"/>
  <c r="R139"/>
  <c r="P139"/>
  <c r="BK139"/>
  <c r="J139"/>
  <c r="BE139"/>
  <c r="BI136"/>
  <c r="BH136"/>
  <c r="BG136"/>
  <c r="BF136"/>
  <c r="T136"/>
  <c r="R136"/>
  <c r="P136"/>
  <c r="BK136"/>
  <c r="J136"/>
  <c r="BE136"/>
  <c r="BI131"/>
  <c r="BH131"/>
  <c r="BG131"/>
  <c r="BF131"/>
  <c r="T131"/>
  <c r="R131"/>
  <c r="P131"/>
  <c r="BK131"/>
  <c r="J131"/>
  <c r="BE131"/>
  <c r="BI127"/>
  <c r="BH127"/>
  <c r="BG127"/>
  <c r="BF127"/>
  <c r="T127"/>
  <c r="R127"/>
  <c r="P127"/>
  <c r="BK127"/>
  <c r="J127"/>
  <c r="BE127"/>
  <c r="BI124"/>
  <c r="BH124"/>
  <c r="BG124"/>
  <c r="BF124"/>
  <c r="T124"/>
  <c r="R124"/>
  <c r="P124"/>
  <c r="BK124"/>
  <c r="J124"/>
  <c r="BE124"/>
  <c r="BI121"/>
  <c r="BH121"/>
  <c r="BG121"/>
  <c r="BF121"/>
  <c r="T121"/>
  <c r="R121"/>
  <c r="P121"/>
  <c r="BK121"/>
  <c r="J121"/>
  <c r="BE121"/>
  <c r="BI118"/>
  <c r="BH118"/>
  <c r="BG118"/>
  <c r="BF118"/>
  <c r="T118"/>
  <c r="R118"/>
  <c r="P118"/>
  <c r="BK118"/>
  <c r="J118"/>
  <c r="BE118"/>
  <c r="BI115"/>
  <c r="BH115"/>
  <c r="BG115"/>
  <c r="BF115"/>
  <c r="T115"/>
  <c r="R115"/>
  <c r="P115"/>
  <c r="BK115"/>
  <c r="J115"/>
  <c r="BE115"/>
  <c r="BI112"/>
  <c r="F34"/>
  <c i="1" r="BD52"/>
  <c i="2" r="BH112"/>
  <c r="F33"/>
  <c i="1" r="BC52"/>
  <c i="2" r="BG112"/>
  <c r="F32"/>
  <c i="1" r="BB52"/>
  <c i="2" r="BF112"/>
  <c r="J31"/>
  <c i="1" r="AW52"/>
  <c i="2" r="F31"/>
  <c i="1" r="BA52"/>
  <c i="2" r="T112"/>
  <c r="T111"/>
  <c r="T110"/>
  <c r="T109"/>
  <c r="R112"/>
  <c r="R111"/>
  <c r="R110"/>
  <c r="R109"/>
  <c r="P112"/>
  <c r="P111"/>
  <c r="P110"/>
  <c r="P109"/>
  <c i="1" r="AU52"/>
  <c i="2" r="BK112"/>
  <c r="BK111"/>
  <c r="J111"/>
  <c r="BK110"/>
  <c r="J110"/>
  <c r="BK109"/>
  <c r="J109"/>
  <c r="J56"/>
  <c r="J27"/>
  <c i="1" r="AG52"/>
  <c i="2" r="J112"/>
  <c r="BE112"/>
  <c r="J30"/>
  <c i="1" r="AV52"/>
  <c i="2" r="F30"/>
  <c i="1" r="AZ52"/>
  <c i="2" r="J58"/>
  <c r="J57"/>
  <c r="J105"/>
  <c r="F105"/>
  <c r="F103"/>
  <c r="E101"/>
  <c r="J51"/>
  <c r="F51"/>
  <c r="F49"/>
  <c r="E47"/>
  <c r="J36"/>
  <c r="J18"/>
  <c r="E18"/>
  <c r="F106"/>
  <c r="F52"/>
  <c r="J17"/>
  <c r="J12"/>
  <c r="J103"/>
  <c r="J49"/>
  <c r="E7"/>
  <c r="E99"/>
  <c r="E45"/>
  <c i="1" r="BD51"/>
  <c r="W30"/>
  <c r="BC51"/>
  <c r="W29"/>
  <c r="BB51"/>
  <c r="W28"/>
  <c r="BA51"/>
  <c r="W27"/>
  <c r="AZ51"/>
  <c r="W26"/>
  <c r="AY51"/>
  <c r="AX51"/>
  <c r="AW51"/>
  <c r="AK27"/>
  <c r="AV51"/>
  <c r="AK26"/>
  <c r="AU51"/>
  <c r="AT51"/>
  <c r="AS51"/>
  <c r="AG51"/>
  <c r="AK23"/>
  <c r="AT53"/>
  <c r="AN53"/>
  <c r="AT52"/>
  <c r="AN52"/>
  <c r="AN51"/>
  <c r="L47"/>
  <c r="AM46"/>
  <c r="L46"/>
  <c r="AM44"/>
  <c r="L44"/>
  <c r="L42"/>
  <c r="L41"/>
  <c r="AK32"/>
</calcChain>
</file>

<file path=xl/sharedStrings.xml><?xml version="1.0" encoding="utf-8"?>
<sst xmlns="http://schemas.openxmlformats.org/spreadsheetml/2006/main">
  <si>
    <t>Export VZ</t>
  </si>
  <si>
    <t>List obsahuje:</t>
  </si>
  <si>
    <t>1) Rekapitulace stavby</t>
  </si>
  <si>
    <t>2) Rekapitulace objektů stavby a soupisů prací</t>
  </si>
  <si>
    <t>3.0</t>
  </si>
  <si>
    <t>ZAMOK</t>
  </si>
  <si>
    <t>False</t>
  </si>
  <si>
    <t>{1ab64b5a-f9ac-4479-96e3-dbb45f736cce}</t>
  </si>
  <si>
    <t>0,01</t>
  </si>
  <si>
    <t>21</t>
  </si>
  <si>
    <t>15</t>
  </si>
  <si>
    <t>REKAPITULACE STAVBY</t>
  </si>
  <si>
    <t xml:space="preserve">v ---  níže se nacházejí doplnkové a pomocné údaje k sestavám  --- v</t>
  </si>
  <si>
    <t>Návod na vyplnění</t>
  </si>
  <si>
    <t>0,001</t>
  </si>
  <si>
    <t>Kód:</t>
  </si>
  <si>
    <t>Be0100102016K3O</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</si>
  <si>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</si>
  <si>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</si>
  <si>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PD na opravy části pavilonu 6, SOUE PlzeŇ - 3.stavba</t>
  </si>
  <si>
    <t>0,1</t>
  </si>
  <si>
    <t>KSO:</t>
  </si>
  <si>
    <t/>
  </si>
  <si>
    <t>CC-CZ:</t>
  </si>
  <si>
    <t>1</t>
  </si>
  <si>
    <t>Místo:</t>
  </si>
  <si>
    <t xml:space="preserve"> </t>
  </si>
  <si>
    <t>Datum:</t>
  </si>
  <si>
    <t>26. 10. 2016</t>
  </si>
  <si>
    <t>10</t>
  </si>
  <si>
    <t>100</t>
  </si>
  <si>
    <t>Zadavatel:</t>
  </si>
  <si>
    <t>IČ:</t>
  </si>
  <si>
    <t>SOUE, Vejprnická 56, 318 00 Plzeň</t>
  </si>
  <si>
    <t>DIČ:</t>
  </si>
  <si>
    <t>Uchazeč:</t>
  </si>
  <si>
    <t>Vyplň údaj</t>
  </si>
  <si>
    <t>Projektant:</t>
  </si>
  <si>
    <t>13882589</t>
  </si>
  <si>
    <t>Luboš Beneda, Čižická 279,332 09 Štěnovice</t>
  </si>
  <si>
    <t>CZ5807271008</t>
  </si>
  <si>
    <t>True</t>
  </si>
  <si>
    <t>Poznámka:</t>
  </si>
  <si>
    <t xml:space="preserve">Soupis prací je sestaven za využití položek cenové soustavy ÚRS. Cenové a technické podmínky položek Cenové soustavy ÚRS,  které nejsou uvedeny v soupisu prací (tzv. úvodní část katalogů) jsou neomezeně dálkově k dispouici na www.cs-urs.cz. Položky soupisu prací, které nemají ve sloupci "Cenová soustava" uveden žádný údaj, nepocházejí z cenové soustavy ÚRS.</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</si>
  <si>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</si>
  <si>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</si>
  <si>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</si>
  <si>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</si>
  <si>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</si>
  <si>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</si>
  <si>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</si>
  <si>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</si>
  <si>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</si>
  <si>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</si>
  <si>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</si>
  <si>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</si>
  <si>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</si>
  <si>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</si>
  <si>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</si>
  <si>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</si>
  <si>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</si>
  <si>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</si>
  <si>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</si>
  <si>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</si>
  <si>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</si>
  <si>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</si>
  <si>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</si>
  <si>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</si>
  <si>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</si>
  <si>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</si>
  <si>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</si>
  <si>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</si>
  <si>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</si>
  <si>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</si>
  <si>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</si>
  <si>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</si>
  <si>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</si>
  <si>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</si>
  <si>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</si>
  <si>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</si>
  <si>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</si>
  <si>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</si>
  <si>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</si>
  <si>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01</t>
  </si>
  <si>
    <t>Stavební objekt</t>
  </si>
  <si>
    <t>STA</t>
  </si>
  <si>
    <t>{675f4296-e302-4f9d-af48-075c7233b663}</t>
  </si>
  <si>
    <t>2</t>
  </si>
  <si>
    <t>02</t>
  </si>
  <si>
    <t>Vedlejší a ostatní náklady</t>
  </si>
  <si>
    <t>VON</t>
  </si>
  <si>
    <t>{504aabb7-0870-4ad6-94dc-e57df15da42f}</t>
  </si>
  <si>
    <t>1) Krycí list soupisu</t>
  </si>
  <si>
    <t>2) Rekapitulace</t>
  </si>
  <si>
    <t>3) Soupis prací</t>
  </si>
  <si>
    <t>Zpět na list:</t>
  </si>
  <si>
    <t>Rekapitulace stavby</t>
  </si>
  <si>
    <t>KRYCÍ LIST SOUPISU</t>
  </si>
  <si>
    <t>Objekt:</t>
  </si>
  <si>
    <t>01 - Stavební objekt</t>
  </si>
  <si>
    <t>REKAPITULACE ČLENĚNÍ SOUPISU PRACÍ</t>
  </si>
  <si>
    <t>Kód dílu - Popis</t>
  </si>
  <si>
    <t>Cena celkem [CZK]</t>
  </si>
  <si>
    <t>Náklady soupisu celkem</t>
  </si>
  <si>
    <t>-1</t>
  </si>
  <si>
    <t>HSV - Práce a dodávky HSV</t>
  </si>
  <si>
    <t xml:space="preserve">    3 - Svislé a kompletní konstrukce</t>
  </si>
  <si>
    <t xml:space="preserve">    61 - Úprava povrchů vnitřní</t>
  </si>
  <si>
    <t xml:space="preserve">    63 - Podlahy a podlahové konstrukce</t>
  </si>
  <si>
    <t xml:space="preserve">    64 - Osazování výplní otvorů</t>
  </si>
  <si>
    <t xml:space="preserve">    94 - Lešení a stavební výtahy</t>
  </si>
  <si>
    <t xml:space="preserve">    95 - Různé dokončovací konstrukce a práce pozemních staveb</t>
  </si>
  <si>
    <t xml:space="preserve">    96 - Bourání konstrukcí</t>
  </si>
  <si>
    <t xml:space="preserve">    997 - Přesun sutě</t>
  </si>
  <si>
    <t xml:space="preserve">    998 - Přesun hmot</t>
  </si>
  <si>
    <t>PSV - Práce a dodávky PSV</t>
  </si>
  <si>
    <t xml:space="preserve">    713 - Izolace tepelné</t>
  </si>
  <si>
    <t xml:space="preserve">    721 - Zdravotechnika - vnitřní kanalizace</t>
  </si>
  <si>
    <t xml:space="preserve">    722 - Zdravotechnika - vnitřní vodovod</t>
  </si>
  <si>
    <t xml:space="preserve">    725 - Zdravotechnika - zařizovací předměty</t>
  </si>
  <si>
    <t xml:space="preserve">    726 - Zdravotechnika - předstěnové instalace</t>
  </si>
  <si>
    <t xml:space="preserve">    735 - Ústřední vytápění - otopná tělesa</t>
  </si>
  <si>
    <t xml:space="preserve">    730 - Ústřední vytápění - hodinové zúčtovací sazby</t>
  </si>
  <si>
    <t xml:space="preserve">    763 - Konstrukce suché výstavby</t>
  </si>
  <si>
    <t xml:space="preserve">    766 - Konstrukce truhlářské</t>
  </si>
  <si>
    <t xml:space="preserve">    767 - Konstrukce zámečnické</t>
  </si>
  <si>
    <t xml:space="preserve">    771 - Podlahy z dlaždic</t>
  </si>
  <si>
    <t xml:space="preserve">    776 - Podlahy povlakové</t>
  </si>
  <si>
    <t xml:space="preserve">    781 - Dokončovací práce - obklady</t>
  </si>
  <si>
    <t xml:space="preserve">    783 - Dokončovací práce - nátěry</t>
  </si>
  <si>
    <t xml:space="preserve">    784 - Dokončovací práce - malby a tapety</t>
  </si>
  <si>
    <t xml:space="preserve">    M21 - Elektoinstalace silnoproud </t>
  </si>
  <si>
    <t xml:space="preserve">    M24 - Vzduchotechnika</t>
  </si>
  <si>
    <t xml:space="preserve">M21.1 - Elektroinstalace slaboproud </t>
  </si>
  <si>
    <t xml:space="preserve">    M22-1-1 - slaboproud - strukturovaná kabeláž - dodávka</t>
  </si>
  <si>
    <t xml:space="preserve">    M22 - Strukturovaná kabeláž - montáž</t>
  </si>
  <si>
    <t xml:space="preserve">    M22-2-1 - Elektrická zabezpečovací signalizace - dodávka</t>
  </si>
  <si>
    <t xml:space="preserve">    M22-2-2 - Elektrická zabezpečovací signalizace - montáž</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</si>
  <si>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</si>
  <si>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</si>
  <si>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</si>
  <si>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</si>
  <si>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</si>
  <si>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</si>
  <si>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</si>
  <si>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</si>
  <si>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</si>
  <si>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</si>
  <si>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</si>
  <si>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</si>
  <si>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</si>
  <si>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</si>
  <si>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</si>
  <si>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</si>
  <si>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</si>
  <si>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3</t>
  </si>
  <si>
    <t>Svislé a kompletní konstrukce</t>
  </si>
  <si>
    <t>K</t>
  </si>
  <si>
    <t>310279842</t>
  </si>
  <si>
    <t xml:space="preserve">Zazdívka otvorů ve zdivu nadzákladovém nepálenými tvárnicemi plochy přes 1 m2 do 4 m2 </t>
  </si>
  <si>
    <t>m3</t>
  </si>
  <si>
    <t>CS ÚRS 2017 01</t>
  </si>
  <si>
    <t>4</t>
  </si>
  <si>
    <t>-891007407</t>
  </si>
  <si>
    <t>VV</t>
  </si>
  <si>
    <t>4np</t>
  </si>
  <si>
    <t>(0,5*2,25*2,4*6)-(0,5*1,2*2,4*2)</t>
  </si>
  <si>
    <t>317142221</t>
  </si>
  <si>
    <t>Překlady nenosné prefabrikované z pórobetonu osazené do tenkého maltového lože, v příčkách přímé, světlost otvoru do 1010 mm tl. 100 mm</t>
  </si>
  <si>
    <t>kus</t>
  </si>
  <si>
    <t>-1788167149</t>
  </si>
  <si>
    <t>317941121</t>
  </si>
  <si>
    <t>Osazování ocelových válcovaných nosníků na zdivu I nebo IE nebo U nebo UE nebo L do č. 12 nebo výšky do 120 mm</t>
  </si>
  <si>
    <t>t</t>
  </si>
  <si>
    <t>88266202</t>
  </si>
  <si>
    <t>U100</t>
  </si>
  <si>
    <t>2*2,1*10,6/1000</t>
  </si>
  <si>
    <t>M</t>
  </si>
  <si>
    <t>130108160</t>
  </si>
  <si>
    <t>Ocel profilová v jakosti 11 375 ocel profilová U UPN h=100 mm</t>
  </si>
  <si>
    <t>8</t>
  </si>
  <si>
    <t>532321584</t>
  </si>
  <si>
    <t>P</t>
  </si>
  <si>
    <t>Poznámka k položce:
Hmotnost: 10,60 kg/m</t>
  </si>
  <si>
    <t>0,045*1,08 'Přepočtené koeficientem množství</t>
  </si>
  <si>
    <t>5</t>
  </si>
  <si>
    <t>340238235</t>
  </si>
  <si>
    <t>Zazdívka otvorů pl do 1 m2 v příčkách nebo stěnách z příčkovek pórobetonových tl 150 mm</t>
  </si>
  <si>
    <t>m2</t>
  </si>
  <si>
    <t>581232545</t>
  </si>
  <si>
    <t>1,05*2,4</t>
  </si>
  <si>
    <t>6</t>
  </si>
  <si>
    <t>342272148</t>
  </si>
  <si>
    <t xml:space="preserve">Příčky z pórobetonových přesných příčkovek  hladkých, objemové hmotnosti 500 kg/m3 na tenké maltové lože, tloušťky příčky 50 mm</t>
  </si>
  <si>
    <t>-1966402565</t>
  </si>
  <si>
    <t>obezdění stoupaček</t>
  </si>
  <si>
    <t>2,67*(0,15+0,3)</t>
  </si>
  <si>
    <t>2,67*0,15*2</t>
  </si>
  <si>
    <t>7</t>
  </si>
  <si>
    <t>342272323</t>
  </si>
  <si>
    <t>Příčky z pórobetonových přesných příčkovek hladkých, P2-400 na tenké maltové lože, tloušťky příčky 100 mm_x000d_
výpočtová pevnost zdiva 0,6 MPa</t>
  </si>
  <si>
    <t>669407864</t>
  </si>
  <si>
    <t>2,67*(5+16,675+1,975+2,975*4+1,9+2,1+1,7+1,6)</t>
  </si>
  <si>
    <t>2,4*1,2</t>
  </si>
  <si>
    <t>-(0,9*2,0*5+0,6*2,0+0,7*2,0*6)</t>
  </si>
  <si>
    <t>342291121</t>
  </si>
  <si>
    <t>Ukotvení příček plochými kotvami, do konstrukce cihelné</t>
  </si>
  <si>
    <t>m</t>
  </si>
  <si>
    <t>1624937375</t>
  </si>
  <si>
    <t>2,67*8+2,4</t>
  </si>
  <si>
    <t>9</t>
  </si>
  <si>
    <t>342291131</t>
  </si>
  <si>
    <t>Ukotvení příček plochými kotvami, do konstrukce betonové</t>
  </si>
  <si>
    <t>-2051103667</t>
  </si>
  <si>
    <t>5+16,675+1,975+2,975*4+1,9+2,1+1,7+1,6+2,4</t>
  </si>
  <si>
    <t>346971222</t>
  </si>
  <si>
    <t>Izolace proti šíření zvuku prováděná současně při zdění z desek hladkých z recyklované pryže pod příčky, lepená celoplošně, tloušťky desek 7,5 mm, v pruzích š. přes 100 do 200 mm</t>
  </si>
  <si>
    <t>890525190</t>
  </si>
  <si>
    <t>61</t>
  </si>
  <si>
    <t>Úprava povrchů vnitřní</t>
  </si>
  <si>
    <t>11</t>
  </si>
  <si>
    <t>611131121</t>
  </si>
  <si>
    <t xml:space="preserve">Podkladní a spojovací vrstva vnitřních omítaných ploch penetrace akrylát-silikonová  stropů</t>
  </si>
  <si>
    <t>-1141952461</t>
  </si>
  <si>
    <t>188,11</t>
  </si>
  <si>
    <t>12</t>
  </si>
  <si>
    <t>611325421</t>
  </si>
  <si>
    <t>Oprava vápenocementové nebo vápenné omítky vnitřních ploch štukové dvouvrstvé, tloušťky do 20 mm stropů, v rozsahu opravované plochy do 10%</t>
  </si>
  <si>
    <t>-1251821728</t>
  </si>
  <si>
    <t>14,61+44,84+44,97+28,15+36,62+18,92</t>
  </si>
  <si>
    <t>13</t>
  </si>
  <si>
    <t>611311131</t>
  </si>
  <si>
    <t>Potažení vnitřních ploch štukem tloušťky do 3 mm vodorovných konstrukcí stropů rovných</t>
  </si>
  <si>
    <t>38034206</t>
  </si>
  <si>
    <t>14</t>
  </si>
  <si>
    <t>612131121</t>
  </si>
  <si>
    <t>Penetrace akrylát-silikonová vnitřních stěn</t>
  </si>
  <si>
    <t>-446221856</t>
  </si>
  <si>
    <t>1323,565+1348,221+297,33+161,889</t>
  </si>
  <si>
    <t>612142001</t>
  </si>
  <si>
    <t>Potažení vnitřních stěn sklovláknitým pletivem vtlačeným do tenkovrstvé hmoty</t>
  </si>
  <si>
    <t>1073480583</t>
  </si>
  <si>
    <t>16</t>
  </si>
  <si>
    <t>612143003</t>
  </si>
  <si>
    <t>Montáž omítkových plastových nebo pozinkovaných rohových profilů</t>
  </si>
  <si>
    <t>75724134</t>
  </si>
  <si>
    <t>1*(1,2*3+2,4*5+1,5*2+2,4*4)</t>
  </si>
  <si>
    <t>17</t>
  </si>
  <si>
    <t>590514800</t>
  </si>
  <si>
    <t>lišta rohová Al 10/10 cm s tkaninou bal. 2,5 m</t>
  </si>
  <si>
    <t>1489267599</t>
  </si>
  <si>
    <t>28,2*1,05 'Přepočtené koeficientem množství</t>
  </si>
  <si>
    <t>18</t>
  </si>
  <si>
    <t>612321121</t>
  </si>
  <si>
    <t xml:space="preserve">Omítka vápenocementová vnitřních ploch  jednovrstvá, tloušťky do 10 mm hladká svislých konstrukcí stěn</t>
  </si>
  <si>
    <t>1959530772</t>
  </si>
  <si>
    <t>254,029-24,375</t>
  </si>
  <si>
    <t>4np-zazdívky</t>
  </si>
  <si>
    <t>49,44</t>
  </si>
  <si>
    <t>19</t>
  </si>
  <si>
    <t>612325302</t>
  </si>
  <si>
    <t>Vápenocementová nebo vápenná omítka ostění nebo nadpraží štuková</t>
  </si>
  <si>
    <t>1375605694</t>
  </si>
  <si>
    <t>u vyměňovaných oken/dveří</t>
  </si>
  <si>
    <t>0,375*(1,5*3*14+0,9*3*4+1,5+2,4*2)</t>
  </si>
  <si>
    <t>0,5*(1,2+2,4*2)*3</t>
  </si>
  <si>
    <t>20</t>
  </si>
  <si>
    <t>612325412</t>
  </si>
  <si>
    <t>Oprava vápenocementové nebo vápenné omítky vnitřních ploch hladké, tloušťky do 20 mm stěn, v rozsahu opravované plochy přes 10 do 30%</t>
  </si>
  <si>
    <t>-1267927094</t>
  </si>
  <si>
    <t>308,706-117,88</t>
  </si>
  <si>
    <t>612311132</t>
  </si>
  <si>
    <t>Potažení vnitřních ploch štukem tloušťky do 3 mm svislých konstrukcí stěn</t>
  </si>
  <si>
    <t>-1274947435</t>
  </si>
  <si>
    <t>279,094+190,826</t>
  </si>
  <si>
    <t>-ker.obklad</t>
  </si>
  <si>
    <t>-96,95</t>
  </si>
  <si>
    <t>22</t>
  </si>
  <si>
    <t>619991011</t>
  </si>
  <si>
    <t>Obalení konstrukcí a prvků fólií přilepenou lepící páskou</t>
  </si>
  <si>
    <t>1387979483</t>
  </si>
  <si>
    <t>23</t>
  </si>
  <si>
    <t>619991021</t>
  </si>
  <si>
    <t>Zakrytí vnitřních ploch před znečištěním včetně pozdějšího odkrytí rámů oken a dveří, keramických soklů oblepením malířskou páskou</t>
  </si>
  <si>
    <t>-1486857880</t>
  </si>
  <si>
    <t>ukončení ker.obkl a sokly</t>
  </si>
  <si>
    <t>34,71+108,35+69,431</t>
  </si>
  <si>
    <t>63</t>
  </si>
  <si>
    <t>Podlahy a podlahové konstrukce</t>
  </si>
  <si>
    <t>24</t>
  </si>
  <si>
    <t>631311114</t>
  </si>
  <si>
    <t>Mazanina z betonu prostého tl. přes 50 do 80 mm tř. C 16/20</t>
  </si>
  <si>
    <t>-1524898830</t>
  </si>
  <si>
    <t>P7 1/3 plochy pro srovnání podlahy</t>
  </si>
  <si>
    <t>0,05*(14,61+44,84+44,97+36,62+18,92)/3</t>
  </si>
  <si>
    <t>P8 1/3 plochy pro srovnání podlahy</t>
  </si>
  <si>
    <t>0,05*(28,15+3,09+2,28+3,41)/3</t>
  </si>
  <si>
    <t>0,05*(2,28+2,76+2,28+4,86)/3</t>
  </si>
  <si>
    <t>25</t>
  </si>
  <si>
    <t>631319171</t>
  </si>
  <si>
    <t>Příplatek k mazanině za stržení povrchu spodní vrstvy před vložením výztuže</t>
  </si>
  <si>
    <t>1926874898</t>
  </si>
  <si>
    <t>26</t>
  </si>
  <si>
    <t>631362021</t>
  </si>
  <si>
    <t>Výztuž mazanin ze svařovaných sítí z drátů typu KARI</t>
  </si>
  <si>
    <t>-1305188697</t>
  </si>
  <si>
    <t>P7 4/150/150</t>
  </si>
  <si>
    <t>(14,61+44,84+44,97+36,62+18,92)/3*1,35/1000*1,25*1,1</t>
  </si>
  <si>
    <t>P8 4/150/150</t>
  </si>
  <si>
    <t>(28,15+3,09+2,28+3,41)/3*1,35/1000*1,25*1,1</t>
  </si>
  <si>
    <t>(2,28+2,76+2,28+4,86)/3*1,35/1000*1,25*1,1</t>
  </si>
  <si>
    <t>64</t>
  </si>
  <si>
    <t>Osazování výplní otvorů</t>
  </si>
  <si>
    <t>27</t>
  </si>
  <si>
    <t>642942111</t>
  </si>
  <si>
    <t>Osazování zárubní nebo rámů dveřních kovových obložkových do 2,5 m2 na MC</t>
  </si>
  <si>
    <t>1211011305</t>
  </si>
  <si>
    <t>600/1970:</t>
  </si>
  <si>
    <t>700/1970:</t>
  </si>
  <si>
    <t>900/1970:</t>
  </si>
  <si>
    <t>28</t>
  </si>
  <si>
    <t>553311130r</t>
  </si>
  <si>
    <t>zárubeň ocelová obložková 110 600 L/P</t>
  </si>
  <si>
    <t>-970211905</t>
  </si>
  <si>
    <t>29</t>
  </si>
  <si>
    <t>553311150r</t>
  </si>
  <si>
    <t>zárubeň ocelová obložková 110 700 L/P</t>
  </si>
  <si>
    <t>1018831599</t>
  </si>
  <si>
    <t>30</t>
  </si>
  <si>
    <t>553311190r</t>
  </si>
  <si>
    <t xml:space="preserve">zárubeň ocelová  obložková 110 900 L/P</t>
  </si>
  <si>
    <t>1627792924</t>
  </si>
  <si>
    <t>31</t>
  </si>
  <si>
    <t>642945111</t>
  </si>
  <si>
    <t>Osazování ocelových zárubní protipožárních nebo protiplynových dveří do vynechaného otvoru, s obetonováním, dveří jednokřídlových do 2,5 m2</t>
  </si>
  <si>
    <t>315270222</t>
  </si>
  <si>
    <t>32</t>
  </si>
  <si>
    <t>553311190</t>
  </si>
  <si>
    <t xml:space="preserve">zárubeň ocelová obložková H 110 900 L/P pro dveře s PO EW30 DP3 </t>
  </si>
  <si>
    <t>-1555369421</t>
  </si>
  <si>
    <t>94</t>
  </si>
  <si>
    <t>Lešení a stavební výtahy</t>
  </si>
  <si>
    <t>33</t>
  </si>
  <si>
    <t>949101111</t>
  </si>
  <si>
    <t>Lešení pomocné pracovní pro objekty pozemních staveb pro zatížení do 150 kg/m2, o výšce lešeňové podlahy do 1,9 m</t>
  </si>
  <si>
    <t>-536844209</t>
  </si>
  <si>
    <t>255,35</t>
  </si>
  <si>
    <t>-(6,22+19,6+26,68)</t>
  </si>
  <si>
    <t>95</t>
  </si>
  <si>
    <t>Různé dokončovací konstrukce a práce pozemních staveb</t>
  </si>
  <si>
    <t>34</t>
  </si>
  <si>
    <t>95-001a</t>
  </si>
  <si>
    <t>Nezměřitelné práce - zednická výpomoc pro ZTI,ÚT,elektro</t>
  </si>
  <si>
    <t>kpl</t>
  </si>
  <si>
    <t>1736318026</t>
  </si>
  <si>
    <t>35</t>
  </si>
  <si>
    <t>95-002 PSV</t>
  </si>
  <si>
    <t>Požární zabezpečení,tabulky, požární ucpávky apod._x000d_
předpoklad: požární ucpávky cca 10 ks, tabulky 10ks</t>
  </si>
  <si>
    <t>642552028</t>
  </si>
  <si>
    <t>36</t>
  </si>
  <si>
    <t>952901111</t>
  </si>
  <si>
    <t xml:space="preserve">Vyčištění budov nebo objektů před předáním do užívání budov bytové nebo občanské výstavby - zametení a umytí podlah, dlažeb, obkladů, schodů v místnostech, chodbách a schodištích, vyčištění a umytí oken, dveří s rámy, zárubněmi, umytí a vyčištění jiných zasklených a natíraných ploch a zařizovacích předmětů, při světlé výšce podlaží do 4 m_x000d_
"Poznámka k souboru cen:
1. Cena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"_x000d_
</t>
  </si>
  <si>
    <t>1678594513</t>
  </si>
  <si>
    <t>14,61+44,84+44,97+28,15+36,62</t>
  </si>
  <si>
    <t>18,92+3,09+2,28+3,41+2,28+2,76+2,28+4,86</t>
  </si>
  <si>
    <t>37</t>
  </si>
  <si>
    <t>952902121</t>
  </si>
  <si>
    <t xml:space="preserve">Čištění budov při provádění oprav a udržovacích prací podlah drsných nebo chodníků zametením_x000d_
"Poznámka k souboru cen:
1. Ceny jsou určeny pro oceňování konečného čištění po ukončení oprav a udržovacích prací před     předáním do užívání. Do výměry ploch se započítávají i plochy místností, schodišť a chodeb, kterými     se přepravuje materiál pro stavební práce. 2. Čištění vnějších ploch tlakovou vodou a tryskáním:pískem se oceňuje cenami souboru cen 629 99     -51   tohoto katalogu. 3. Množství jednotek čištěných ploch:     a) se určuje v m2 ploch místností a chodeb nebo jejich částí, kterými se dopravuje materiál         nebo jsou používány pro stavební práce     b) schodiště se určuje v m2 rozvinuté plochy schodišťových stupňů,     c) podest se určuje v m2 půdorysné plochy,     d) oken, dveří a vrat v m2 plochy,     e) konstrukcí a prvků se určuje v m2 pohledové plochy. 4. Povrch hladký je rovný, nezdrsněný, nezvrásněný (např. linoleum, teraco, hladké dlažby, parkety     apod. ). Povrch drsný je nerovný, zdrsněný, zvrásněný (např. betonový potěr, mozaiková dlažba,     palubky apod.). 5. V cenách očištění schodišť jsou započteny náklady na očištění schodišťových stupňů a     schodišťového zábradlí. Plocha podest se započítává do plochy podlah. 6. V cenách čištění oken a balkonových dveří jsou započteny náklady na očištění rámu, parapetu,     prahu a kování a očištění a vyleštění skleněné výplně. 7. V cenách čištění dveří a vrat jsou započteny náklady na očištění rámu, výplně, prahu a kování. 8. Čištění říms (odstraňování smetí, prachu, náletů apod.) se oceňuje individuálně. 9. Odvoz odpadu se ocení položkami odvozu suti ceníku 801-3, hmotnost se stanoví individuálně. "_x000d_
</t>
  </si>
  <si>
    <t>610391226</t>
  </si>
  <si>
    <t>96</t>
  </si>
  <si>
    <t>Bourání konstrukcí</t>
  </si>
  <si>
    <t>38</t>
  </si>
  <si>
    <t>962031132</t>
  </si>
  <si>
    <t>Bourání příček z cihel, tvárnic nebo příčkovek z cihel pálených, plných nebo dutých na maltu vápennou nebo vápenocementovou, tl. do 100 mm</t>
  </si>
  <si>
    <t>-1303929792</t>
  </si>
  <si>
    <t>2,675*(5,0*4+3,375*3+2,9+0,9+1,3+2,375)</t>
  </si>
  <si>
    <t>2,675*1,5-(0,8*2,0+0,9*2,0)</t>
  </si>
  <si>
    <t>2,0*(2,625*2+3,375)</t>
  </si>
  <si>
    <t>2,4*2,25*7-3*0,8*2,0*7</t>
  </si>
  <si>
    <t>39</t>
  </si>
  <si>
    <t>962031133</t>
  </si>
  <si>
    <t>Bourání příček z cihel, tvárnic nebo příčkovek z cihel pálených, plných nebo dutých na maltu vápennou nebo vápenocementovou, tl. do 150 mm</t>
  </si>
  <si>
    <t>444827068</t>
  </si>
  <si>
    <t>tl. 125 mm</t>
  </si>
  <si>
    <t>2,675*(6,075+5,2+10,25-0,575)</t>
  </si>
  <si>
    <t>-(0,8*2,0*4+0,6*2,0)</t>
  </si>
  <si>
    <t>40</t>
  </si>
  <si>
    <t>965042231</t>
  </si>
  <si>
    <t>Bourání podkladů pod dlažby nebo litých celistvých podlah a mazanin betonových nebo z litého asfaltu tl. přes 100 mm, plochy do 4 m2</t>
  </si>
  <si>
    <t>1822593966</t>
  </si>
  <si>
    <t>1/3 ploch bouraných nášlapných ploch-srovnání výšky</t>
  </si>
  <si>
    <t>3,536</t>
  </si>
  <si>
    <t>41</t>
  </si>
  <si>
    <t>965081213</t>
  </si>
  <si>
    <t>Bourání podlah ostatních bez podkladního lože nebo mazaniny z dlaždic s jakoukoliv výplní spár keramických nebo xylolitových tl. do 10 mm, plochy přes 1 m2</t>
  </si>
  <si>
    <t>327389650</t>
  </si>
  <si>
    <t>3,3*3,05+2,275*3,375+6,6*3,375</t>
  </si>
  <si>
    <t>3,55*3,375+2,85*2,9+2,25*2,9</t>
  </si>
  <si>
    <t>35,61+50,06-5,25*3,375</t>
  </si>
  <si>
    <t>-11,22</t>
  </si>
  <si>
    <t>42</t>
  </si>
  <si>
    <t>968072455</t>
  </si>
  <si>
    <t>Vybourání kovových rámů oken s křídly, dveřních zárubní, vrat, stěn, ostění nebo obkladů dveřních zárubní, plochy do 2 m2</t>
  </si>
  <si>
    <t>-1007931283</t>
  </si>
  <si>
    <t>0,6*2,0</t>
  </si>
  <si>
    <t>0,8*2,0*12</t>
  </si>
  <si>
    <t>0,9*2,0</t>
  </si>
  <si>
    <t>43</t>
  </si>
  <si>
    <t>776201812</t>
  </si>
  <si>
    <t>Demontáž povlakových podlahovin lepených ručně s podložkou</t>
  </si>
  <si>
    <t>1872458877</t>
  </si>
  <si>
    <t>5,975*3,375+2,95*5,375+2,9*5,375*6</t>
  </si>
  <si>
    <t>44</t>
  </si>
  <si>
    <t>725110811</t>
  </si>
  <si>
    <t>Demontáž klozetů splachovacích s nádrží nebo tlakovým splachovačem</t>
  </si>
  <si>
    <t>soubor</t>
  </si>
  <si>
    <t>-1758089656</t>
  </si>
  <si>
    <t>45</t>
  </si>
  <si>
    <t>725130811</t>
  </si>
  <si>
    <t>Demontáž pisoárových stání s nádrží 1 dílných</t>
  </si>
  <si>
    <t>-40450595</t>
  </si>
  <si>
    <t>46</t>
  </si>
  <si>
    <t>725210821</t>
  </si>
  <si>
    <t>Demontáž umyvadel bez výtokových armatur umyvadel</t>
  </si>
  <si>
    <t>-576058082</t>
  </si>
  <si>
    <t>47</t>
  </si>
  <si>
    <t>725240812</t>
  </si>
  <si>
    <t>Demontáž sprchových kabin a vaniček bez výtokových armatur vaniček</t>
  </si>
  <si>
    <t>-1393568007</t>
  </si>
  <si>
    <t>48</t>
  </si>
  <si>
    <t>725330820</t>
  </si>
  <si>
    <t>Demontáž výlevek bez výtokových armatur a bez nádrže a splachovacího potrubí diturvitových</t>
  </si>
  <si>
    <t>-191828351</t>
  </si>
  <si>
    <t>49</t>
  </si>
  <si>
    <t>725820801</t>
  </si>
  <si>
    <t>Demontáž baterií nástěnných do G 3/4</t>
  </si>
  <si>
    <t>-1137366407</t>
  </si>
  <si>
    <t>50</t>
  </si>
  <si>
    <t>725840850</t>
  </si>
  <si>
    <t>Demontáž baterií sprchových diferenciálních T 1954 do G 3/4 x 1</t>
  </si>
  <si>
    <t>1270635446</t>
  </si>
  <si>
    <t>51</t>
  </si>
  <si>
    <t>725810811</t>
  </si>
  <si>
    <t>Demontáž výtokových ventilů nástěnných</t>
  </si>
  <si>
    <t>1279936203</t>
  </si>
  <si>
    <t>52</t>
  </si>
  <si>
    <t>721210814</t>
  </si>
  <si>
    <t>Demontáž kanalizačního příslušenství vpustí podlahových z kyselinovzdorné kameniny DN 125</t>
  </si>
  <si>
    <t>-1524030942</t>
  </si>
  <si>
    <t>53</t>
  </si>
  <si>
    <t>767132811</t>
  </si>
  <si>
    <t>Demontáž stěn a příček z plechu šroubovaných</t>
  </si>
  <si>
    <t>648934858</t>
  </si>
  <si>
    <t>2,0*(3,55+1,4*3)</t>
  </si>
  <si>
    <t>54</t>
  </si>
  <si>
    <t>978011121</t>
  </si>
  <si>
    <t>Otlučení vápenných nebo vápenocementových omítek vnitřních ploch stropů, v rozsahu přes 5 do 10 %</t>
  </si>
  <si>
    <t>-275443705</t>
  </si>
  <si>
    <t>55</t>
  </si>
  <si>
    <t>978013141</t>
  </si>
  <si>
    <t>Otlučení vápenných nebo vápenocementových omítek vnitřních ploch stěn s vyškrabáním spar, s očištěním zdiva, v rozsahu přes 10 do 30 %</t>
  </si>
  <si>
    <t>1871068376</t>
  </si>
  <si>
    <t>56</t>
  </si>
  <si>
    <t>978013191</t>
  </si>
  <si>
    <t>Otlučení vápenných nebo vápenocementových omítek vnitřních ploch stěn s vyškrabáním spar, s očištěním zdiva, v rozsahu přes 50 do 100 %</t>
  </si>
  <si>
    <t>-1874440820</t>
  </si>
  <si>
    <t>61,931</t>
  </si>
  <si>
    <t>57</t>
  </si>
  <si>
    <t>R96-001</t>
  </si>
  <si>
    <t>Odstranění,odvoz a ekologická likvidace rušeného kanalizačního potrubí vč.zaslepení v příslušných místech</t>
  </si>
  <si>
    <t>-1222531223</t>
  </si>
  <si>
    <t>58</t>
  </si>
  <si>
    <t>R96-002</t>
  </si>
  <si>
    <t>Odstraněné.odvoz a ekologická likvidace rušeného vodovodního potrubí</t>
  </si>
  <si>
    <t>-1057349789</t>
  </si>
  <si>
    <t>997</t>
  </si>
  <si>
    <t>Přesun sutě</t>
  </si>
  <si>
    <t>59</t>
  </si>
  <si>
    <t>997013113</t>
  </si>
  <si>
    <t xml:space="preserve">Vnitrostaveništní doprava suti a vybouraných hmot vodorovně do 50 m svisle s použitím mechanizace pro budovy a haly výšky přes 9 do 12 m_x000d_
"Poznámka k souboru cen: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užije     se pro ocenění dopravy suti cena -3111 (pro nejmenší výšku, tj. 6 m). 3. Montáž, demontáž a pronájem shozu se ocení cenami souboru cen 997 01-33 Shoz suti. "_x000d_
</t>
  </si>
  <si>
    <t>1691047338</t>
  </si>
  <si>
    <t>332,771-133,108</t>
  </si>
  <si>
    <t>60</t>
  </si>
  <si>
    <t>997013213</t>
  </si>
  <si>
    <t>Vnitrostaveništní doprava suti a vybouraných hmot vodorovně do 50 m svisle ručně (nošením po schodech) pro budovy a haly výšky přes 9 do 12 m</t>
  </si>
  <si>
    <t>-1036738788</t>
  </si>
  <si>
    <t>49,31*0,4 'Přepočtené koeficientem množství</t>
  </si>
  <si>
    <t>997013312</t>
  </si>
  <si>
    <t xml:space="preserve">Shoz suti montáž a demontáž shozu výšky přes 10 do 20 m_x000d_
"Poznámka k souboru cen:
1. Shozy vyšší než 75 m se oceňují individuálně. 2. Výškou se rozumí vzdálenost od vyústění shozu do úrovně plnícího trychtýře. "_x000d_
</t>
  </si>
  <si>
    <t>-134848218</t>
  </si>
  <si>
    <t>62</t>
  </si>
  <si>
    <t>997013322</t>
  </si>
  <si>
    <t xml:space="preserve">Shoz suti montáž a demontáž shozu výšky Příplatek za první a každý další den použití shozu k ceně -3312_x000d_
"Poznámka k souboru cen:
1. Shozy vyšší než 75 m se oceňují individuálně. 2. Výškou se rozumí vzdálenost od vyústění shozu do úrovně plnícího trychtýře. "_x000d_
</t>
  </si>
  <si>
    <t>2120771467</t>
  </si>
  <si>
    <t>11*60 'Přepočtené koeficientem množství</t>
  </si>
  <si>
    <t>997013501</t>
  </si>
  <si>
    <t>Odvoz suti a vybouraných hmot na skládku nebo meziskládku se složením, na vzdálenost do 1 km</t>
  </si>
  <si>
    <t>-1935609923</t>
  </si>
  <si>
    <t>997013509</t>
  </si>
  <si>
    <t>Odvoz suti a vybouraných hmot na skládku nebo meziskládku se složením, na vzdálenost Příplatek k ceně za každý další i započatý 1 km přes 1 km</t>
  </si>
  <si>
    <t>-239293611</t>
  </si>
  <si>
    <t>49,31*14 'Přepočtené koeficientem množství</t>
  </si>
  <si>
    <t>65</t>
  </si>
  <si>
    <t>997013831</t>
  </si>
  <si>
    <t>Poplatek za uložení stavebního odpadu na skládce (skládkovné) směsného</t>
  </si>
  <si>
    <t>1913955137</t>
  </si>
  <si>
    <t>998</t>
  </si>
  <si>
    <t>Přesun hmot</t>
  </si>
  <si>
    <t>66</t>
  </si>
  <si>
    <t>998011002</t>
  </si>
  <si>
    <t>Přesun hmot pro budovy občanské výstavby, bydlení, výrobu a služby s nosnou svislou konstrukcí zděnou z cihel, tvárnic nebo kamene vodorovná dopravní vzdálenost do 100 m pro budovy výšky přes 6 do 12 m</t>
  </si>
  <si>
    <t>-39374554</t>
  </si>
  <si>
    <t>PSV</t>
  </si>
  <si>
    <t>Práce a dodávky PSV</t>
  </si>
  <si>
    <t>713</t>
  </si>
  <si>
    <t>Izolace tepelné</t>
  </si>
  <si>
    <t>67</t>
  </si>
  <si>
    <t>713121211</t>
  </si>
  <si>
    <t>Montáž tepelné izolace podlah okrajovými pásky kladenými volně</t>
  </si>
  <si>
    <t>-217149188</t>
  </si>
  <si>
    <t>68</t>
  </si>
  <si>
    <t>631402740</t>
  </si>
  <si>
    <t>pásek okrajový - dilatační pásek podlaha/svislá konstrukce tl.12 mm</t>
  </si>
  <si>
    <t>-414658707</t>
  </si>
  <si>
    <t>212,491*1,1 'Přepočtené koeficientem množství</t>
  </si>
  <si>
    <t>69</t>
  </si>
  <si>
    <t>998713102</t>
  </si>
  <si>
    <t>Přesun hmot pro izolace tepelné stanovený z hmotnosti přesunovaného materiálu vodorovná dopravní vzdálenost do 50 m v objektech výšky přes 6 m do 12 m</t>
  </si>
  <si>
    <t>1713914228</t>
  </si>
  <si>
    <t>721</t>
  </si>
  <si>
    <t>Zdravotechnika - vnitřní kanalizace</t>
  </si>
  <si>
    <t>70</t>
  </si>
  <si>
    <t>721174043</t>
  </si>
  <si>
    <t>Potrubí z plastových trub HT Systém (polypropylenové PPs) připojovací DN 50</t>
  </si>
  <si>
    <t>1112046544</t>
  </si>
  <si>
    <t>71</t>
  </si>
  <si>
    <t>721174045</t>
  </si>
  <si>
    <t>Potrubí z plastových trub HT Systém (polypropylenové PPs) připojovací DN 100</t>
  </si>
  <si>
    <t>1157032831</t>
  </si>
  <si>
    <t>72</t>
  </si>
  <si>
    <t>721194105</t>
  </si>
  <si>
    <t>Vyvedení a upevnění odpadních výpustek DN 50</t>
  </si>
  <si>
    <t>2123172647</t>
  </si>
  <si>
    <t>73</t>
  </si>
  <si>
    <t>721194109</t>
  </si>
  <si>
    <t>Vyvedení a upevnění odpadních výpustek DN 100</t>
  </si>
  <si>
    <t>1782023585</t>
  </si>
  <si>
    <t>74</t>
  </si>
  <si>
    <t>721290123</t>
  </si>
  <si>
    <t>Zkouška těsnosti kanalizace v objektech kouřem do DN 300</t>
  </si>
  <si>
    <t>-843938674</t>
  </si>
  <si>
    <t>75</t>
  </si>
  <si>
    <t>998721102</t>
  </si>
  <si>
    <t>Přesun hmot pro vnitřní kanalizace stanovený z hmotnosti přesunovaného materiálu vodorovná dopravní vzdálenost do 50 m v objektech výšky přes 6 do 12 m</t>
  </si>
  <si>
    <t>-658684683</t>
  </si>
  <si>
    <t>722</t>
  </si>
  <si>
    <t>Zdravotechnika - vnitřní vodovod</t>
  </si>
  <si>
    <t>76</t>
  </si>
  <si>
    <t>722174003</t>
  </si>
  <si>
    <t>Potrubí z plastových trubek z polypropylenu (PPR) svařovaných polyfuzně PN 16 (SDR 7,4) D 25 x 3,5</t>
  </si>
  <si>
    <t>1268949037</t>
  </si>
  <si>
    <t>77</t>
  </si>
  <si>
    <t>722174004</t>
  </si>
  <si>
    <t>Potrubí z plastových trubek z polypropylenu (PPR) svařovaných polyfuzně PN 16 (SDR 7,4) D 32 x 4,4</t>
  </si>
  <si>
    <t>1752319814</t>
  </si>
  <si>
    <t>78</t>
  </si>
  <si>
    <t>722181222</t>
  </si>
  <si>
    <t>Ochrana potrubí tepelně izolačními trubicemi z pěnového polyetylenu PE přilepenými v příčných a podélných spojích, tloušťky izolace přes 6 do 10 mm, vnitřního průměru DN přes 22 do 42 mm</t>
  </si>
  <si>
    <t>-1918961050</t>
  </si>
  <si>
    <t>79</t>
  </si>
  <si>
    <t>722190401</t>
  </si>
  <si>
    <t>Zřízení přípojek na potrubí vyvedení a upevnění výpustek do DN 25</t>
  </si>
  <si>
    <t>-793809538</t>
  </si>
  <si>
    <t>80</t>
  </si>
  <si>
    <t>722190901</t>
  </si>
  <si>
    <t>Opravy ostatní uzavření nebo otevření vodovodního potrubí při opravách včetně vypuštění a napuštění</t>
  </si>
  <si>
    <t>1817858865</t>
  </si>
  <si>
    <t>81</t>
  </si>
  <si>
    <t>722232044R</t>
  </si>
  <si>
    <t>Kohout kulový přímý G 3/4 PN 42 do 185°C vnitřní závit</t>
  </si>
  <si>
    <t>1926519810</t>
  </si>
  <si>
    <t>82</t>
  </si>
  <si>
    <t>722290226</t>
  </si>
  <si>
    <t>Zkoušky, proplach a desinfekce vodovodního potrubí zkoušky těsnosti vodovodního potrubí závitového do DN 50</t>
  </si>
  <si>
    <t>-552381275</t>
  </si>
  <si>
    <t>83</t>
  </si>
  <si>
    <t>722290234</t>
  </si>
  <si>
    <t>Zkoušky, proplach a desinfekce vodovodního potrubí proplach a desinfekce vodovodního potrubí do DN 80</t>
  </si>
  <si>
    <t>531199275</t>
  </si>
  <si>
    <t>84</t>
  </si>
  <si>
    <t>998722102</t>
  </si>
  <si>
    <t>Přesun hmot pro vnitřní vodovod stanovený z hmotnosti přesunovaného materiálu vodorovná dopravní vzdálenost do 50 m v objektech výšky přes 6 do 12 m</t>
  </si>
  <si>
    <t>1973493087</t>
  </si>
  <si>
    <t>725</t>
  </si>
  <si>
    <t>Zdravotechnika - zařizovací předměty</t>
  </si>
  <si>
    <t>85</t>
  </si>
  <si>
    <t>725111131</t>
  </si>
  <si>
    <t>Zařízení záchodů splachovače nádržkové plastové vysokopoložené</t>
  </si>
  <si>
    <t>459358103</t>
  </si>
  <si>
    <t>86</t>
  </si>
  <si>
    <t>725112021</t>
  </si>
  <si>
    <t>Zařízení záchodů klozety keramické závěsné na nosné stěny s hlubokým splachováním odpad vodorovný</t>
  </si>
  <si>
    <t>638141580</t>
  </si>
  <si>
    <t>87</t>
  </si>
  <si>
    <t>725121502</t>
  </si>
  <si>
    <t>Pisoárové záchodky keramické bez splachovací nádrže urinál bez odsávání s otvorem pro ventil</t>
  </si>
  <si>
    <t>-2071434529</t>
  </si>
  <si>
    <t>88</t>
  </si>
  <si>
    <t>725211623</t>
  </si>
  <si>
    <t>Umyvadla keramická bez výtokových armatur se zápachovou uzávěrkou připevněná na stěnu šrouby bílá se sloupem 600 mm</t>
  </si>
  <si>
    <t>1459606146</t>
  </si>
  <si>
    <t>89</t>
  </si>
  <si>
    <t>725331111</t>
  </si>
  <si>
    <t>Výlevky bez výtokových armatur a splachovací nádrže keramické se sklopnou plastovou mřížkou 425 mm</t>
  </si>
  <si>
    <t>646835578</t>
  </si>
  <si>
    <t>90</t>
  </si>
  <si>
    <t>725811302R</t>
  </si>
  <si>
    <t>Ventil pisoárový tlačný samouzavírací s omezenou dobou výtoku 4 l/min G 1/2</t>
  </si>
  <si>
    <t>592231384</t>
  </si>
  <si>
    <t>91</t>
  </si>
  <si>
    <t>725813111</t>
  </si>
  <si>
    <t>Ventily rohové bez připojovací trubičky nebo flexi hadičky G 1/2</t>
  </si>
  <si>
    <t>1513434897</t>
  </si>
  <si>
    <t>92</t>
  </si>
  <si>
    <t>551908900R</t>
  </si>
  <si>
    <t>díly (sestavy) k armaturám bytovým a ostatním drobným armaturám instalačním hadice flexibilní hadice flexibilní 3,8" délka 350 mm</t>
  </si>
  <si>
    <t>-1742414977</t>
  </si>
  <si>
    <t>93</t>
  </si>
  <si>
    <t>725821316R</t>
  </si>
  <si>
    <t>Baterie pro výlevku nástěnné pákové s otáčivým plochým ústím a délkou ramínka 300 mm</t>
  </si>
  <si>
    <t>587150735</t>
  </si>
  <si>
    <t>725822612</t>
  </si>
  <si>
    <t>Baterie umyvadlové stojánkové pákové s výpustí</t>
  </si>
  <si>
    <t>-1540323152</t>
  </si>
  <si>
    <t>725851325R</t>
  </si>
  <si>
    <t>Ventil odpadní umyvadlový bez přepadu G 5/4</t>
  </si>
  <si>
    <t>-2042836017</t>
  </si>
  <si>
    <t>725861102R</t>
  </si>
  <si>
    <t>Zápachová uzávěrka pro umyvadla DN 40</t>
  </si>
  <si>
    <t>1248699345</t>
  </si>
  <si>
    <t>97</t>
  </si>
  <si>
    <t>725865411R</t>
  </si>
  <si>
    <t>Zápachová uzávěrka pisoárová DN 32/40</t>
  </si>
  <si>
    <t>-1166116287</t>
  </si>
  <si>
    <t>98</t>
  </si>
  <si>
    <t>725980123</t>
  </si>
  <si>
    <t>Dvířka 30/30</t>
  </si>
  <si>
    <t>-751949539</t>
  </si>
  <si>
    <t>99</t>
  </si>
  <si>
    <t>998725102</t>
  </si>
  <si>
    <t>Přesun hmot pro zařizovací předměty stanovený z hmotnosti přesunovaného materiálu vodorovná dopravní vzdálenost do 50 m v objektech výšky přes 6 do 12 m</t>
  </si>
  <si>
    <t>354675313</t>
  </si>
  <si>
    <t>726</t>
  </si>
  <si>
    <t>Zdravotechnika - předstěnové instalace</t>
  </si>
  <si>
    <t>726141031</t>
  </si>
  <si>
    <t xml:space="preserve">Předstěnové instalační systémy do kombinovaných stěn  do masivních nebo lehkých stěn s kovovou konstrukcí pro závěsné klozety ovládání zepředu a shora stavební výška 980 mm</t>
  </si>
  <si>
    <t>-407914917</t>
  </si>
  <si>
    <t>101</t>
  </si>
  <si>
    <t>726191002</t>
  </si>
  <si>
    <t>Souprava pro předstěnovou montáž</t>
  </si>
  <si>
    <t>-1837482004</t>
  </si>
  <si>
    <t>102</t>
  </si>
  <si>
    <t>998726112</t>
  </si>
  <si>
    <t>Přesun hmot pro instalační prefabrikáty stanovený z hmotnosti přesunovaného materiálu vodorovná dopravní vzdálenost do 50 m v objektech výšky přes 6 m do 12 m</t>
  </si>
  <si>
    <t>-1437297429</t>
  </si>
  <si>
    <t>735</t>
  </si>
  <si>
    <t>Ústřední vytápění - otopná tělesa</t>
  </si>
  <si>
    <t>103</t>
  </si>
  <si>
    <t>735151152</t>
  </si>
  <si>
    <t>Otopná tělesa panelová ocelové s bočním napojením, jednořadé, hrdla 4x1/2" vnit.závit s odvzduš. ventilem, vč. konzol, bar.odstín RAL 9016, provedení 10 výška/délka 500/600 mm</t>
  </si>
  <si>
    <t>CS ÚRS 2016 01</t>
  </si>
  <si>
    <t>1634940120</t>
  </si>
  <si>
    <t>104</t>
  </si>
  <si>
    <t>735151157</t>
  </si>
  <si>
    <t>Otopná tělesa panelová ocelové s bočním napojením, jednořadé, hrdla 4x1/2" vnit.závit s odvzduš. ventilem, vč. konzol, bar.odstín RAL 9016, provedení 10 výška/délka 500/1000 mm</t>
  </si>
  <si>
    <t>-2060463066</t>
  </si>
  <si>
    <t>105</t>
  </si>
  <si>
    <t>735151259</t>
  </si>
  <si>
    <t>Otopná tělesa panelová ocelové s bočním napojením, jednořadé, hrdla 4x1/2" vnit.závit s odvzduš. ventilem, vč. konzol, bar.odstín RAL 9016, provedení 11 výška/délka 500/1200 mm</t>
  </si>
  <si>
    <t>2096613628</t>
  </si>
  <si>
    <t>106</t>
  </si>
  <si>
    <t>735151457</t>
  </si>
  <si>
    <t>Otopná tělesa panelová ocelové s bočním napojením, dvouřadé, hrdla 4x1/2" vnit.závit s odvzduš. ventilem, vč. konzol, bar.odstín RAL 9016, provedení 10 výška/délka 500/1400 mm</t>
  </si>
  <si>
    <t>518528482</t>
  </si>
  <si>
    <t>107</t>
  </si>
  <si>
    <t>735159110</t>
  </si>
  <si>
    <t>Montáž otopných těles panelových jednořadých</t>
  </si>
  <si>
    <t>1516597844</t>
  </si>
  <si>
    <t>108</t>
  </si>
  <si>
    <t>735159220</t>
  </si>
  <si>
    <t xml:space="preserve">Montáž otopných těles panelových dvouřadých </t>
  </si>
  <si>
    <t>2028982510</t>
  </si>
  <si>
    <t>109</t>
  </si>
  <si>
    <t>735191910</t>
  </si>
  <si>
    <t>Ostatní opravy otopných těles napuštění vody do otopného systému včetně potrubí (bez kotle a ohříváků) otopných těles</t>
  </si>
  <si>
    <t>957996859</t>
  </si>
  <si>
    <t>110</t>
  </si>
  <si>
    <t>998735102</t>
  </si>
  <si>
    <t>Přesun hmot pro otopná tělesa stanovený z hmotnosti přesunovaného materiálu vodorovná dopravní vzdálenost do 50 m v objektech výšky přes 6 do 12 m</t>
  </si>
  <si>
    <t>36774650</t>
  </si>
  <si>
    <t>730</t>
  </si>
  <si>
    <t>Ústřední vytápění - hodinové zúčtovací sazby</t>
  </si>
  <si>
    <t>111</t>
  </si>
  <si>
    <t>06</t>
  </si>
  <si>
    <t>Ústřední vytápění - viz.samostatný soupis prací</t>
  </si>
  <si>
    <t>hod</t>
  </si>
  <si>
    <t>-1899749935</t>
  </si>
  <si>
    <t>112</t>
  </si>
  <si>
    <t>07</t>
  </si>
  <si>
    <t>Provedení tlakové zkoušky zařízení ÚT</t>
  </si>
  <si>
    <t>1668418870</t>
  </si>
  <si>
    <t>113</t>
  </si>
  <si>
    <t>08</t>
  </si>
  <si>
    <t>Napuštění topného systému upravenou vodou</t>
  </si>
  <si>
    <t>-1851324698</t>
  </si>
  <si>
    <t>114</t>
  </si>
  <si>
    <t>09</t>
  </si>
  <si>
    <t>Topná zkouška</t>
  </si>
  <si>
    <t>1809542066</t>
  </si>
  <si>
    <t>115</t>
  </si>
  <si>
    <t>010</t>
  </si>
  <si>
    <t>Spolupráce s profesí stavební</t>
  </si>
  <si>
    <t>656066438</t>
  </si>
  <si>
    <t>763</t>
  </si>
  <si>
    <t>Konstrukce suché výstavby</t>
  </si>
  <si>
    <t>116</t>
  </si>
  <si>
    <t>763122411</t>
  </si>
  <si>
    <t>Stěna šachtová ze sádrokartonových desek s nosnou konstrukcí z ocelových profilů CW, UW dvojitě opláštěná deskami protipožárními DF tl. 2 x 12,5 mm, bez TI, EI 30, stěna tl. 75 mm, profil 50</t>
  </si>
  <si>
    <t>1267010813</t>
  </si>
  <si>
    <t>2,67*(1,2*3+1,575)</t>
  </si>
  <si>
    <t>117</t>
  </si>
  <si>
    <t>998763101</t>
  </si>
  <si>
    <t>Přesun hmot pro dřevostavby stanovený z hmotnosti přesunovaného materiálu vodorovná dopravní vzdálenost do 50 m v objektech výšky přes 6 do 12 m</t>
  </si>
  <si>
    <t>962123787</t>
  </si>
  <si>
    <t>766</t>
  </si>
  <si>
    <t>Konstrukce truhlářské</t>
  </si>
  <si>
    <t>118</t>
  </si>
  <si>
    <t>766660001</t>
  </si>
  <si>
    <t>Montáž dveřních křídel otvíravých 1křídlových š do 0,8 m do ocelové zárubně</t>
  </si>
  <si>
    <t>157125847</t>
  </si>
  <si>
    <t>119</t>
  </si>
  <si>
    <t>611617131</t>
  </si>
  <si>
    <t>dv vni hladké laminát HPL se zvýšenou odolností plné 1kř 60x197 cm barva dub vč. prahové lišty</t>
  </si>
  <si>
    <t>583610526</t>
  </si>
  <si>
    <t>120</t>
  </si>
  <si>
    <t>611617130</t>
  </si>
  <si>
    <t>dv vni hladké laminát HPL se zvýšenou odolností plné 1kř 70x197 cm barva dub vč. prahové lišty</t>
  </si>
  <si>
    <t>1627549992</t>
  </si>
  <si>
    <t>121</t>
  </si>
  <si>
    <t>766660002</t>
  </si>
  <si>
    <t>Montáž dveřních křídel dřevěných nebo plastových otevíravých do ocelové zárubně povrchově upravených jednokřídlových, šířky přes 800 mm</t>
  </si>
  <si>
    <t>-1043217248</t>
  </si>
  <si>
    <t>122</t>
  </si>
  <si>
    <t>611602220</t>
  </si>
  <si>
    <t>Dveře dřevěné vnitřní hladké (bez povrchové úpravy nebo s povrchovou úpravou) s povrchovou úpravou povrchová úprava bílý lak standardní provedení dveře vnitřní hladké - plné jednokřídlové 90 x 197 cm</t>
  </si>
  <si>
    <t>-1021097366</t>
  </si>
  <si>
    <t>123</t>
  </si>
  <si>
    <t>766660022</t>
  </si>
  <si>
    <t>Montáž dveřních křídel dřevěných nebo plastových otevíravých do ocelové zárubně protipožárních jednokřídlových, šířky přes 800 mm</t>
  </si>
  <si>
    <t>704135202</t>
  </si>
  <si>
    <t>124</t>
  </si>
  <si>
    <t>611656110</t>
  </si>
  <si>
    <t>dveře vni požárně odolné, HPL fólie,odolnost EI (EW) 30 DP3-C, 1kř 90 x 197 cm,barva dub,vč.prahové lišty 2ks i kouřotěsné</t>
  </si>
  <si>
    <t>1796264975</t>
  </si>
  <si>
    <t>125</t>
  </si>
  <si>
    <t>766660717</t>
  </si>
  <si>
    <t>Montáž dveřních křídel dřevěných nebo plastových ostatní práce samozavírače na zárubeň ocelovou</t>
  </si>
  <si>
    <t>-2022091628</t>
  </si>
  <si>
    <t>126</t>
  </si>
  <si>
    <t>549172650</t>
  </si>
  <si>
    <t>samozavírač dveří hydraulický</t>
  </si>
  <si>
    <t>-827260157</t>
  </si>
  <si>
    <t>127</t>
  </si>
  <si>
    <t>766660718</t>
  </si>
  <si>
    <t>Montáž dveřních křídel dokování stavěče křídla</t>
  </si>
  <si>
    <t>366066325</t>
  </si>
  <si>
    <t>128</t>
  </si>
  <si>
    <t>549163620</t>
  </si>
  <si>
    <t>stavěč dveří K501 lak</t>
  </si>
  <si>
    <t>-357199515</t>
  </si>
  <si>
    <t>129</t>
  </si>
  <si>
    <t>766660722</t>
  </si>
  <si>
    <t>Montáž dveřního kování</t>
  </si>
  <si>
    <t>-788341514</t>
  </si>
  <si>
    <t>4+5+1</t>
  </si>
  <si>
    <t>130</t>
  </si>
  <si>
    <t>549250150</t>
  </si>
  <si>
    <t>interiérové kování rozeta klika/klika - matný chrom</t>
  </si>
  <si>
    <t>386400491</t>
  </si>
  <si>
    <t>131</t>
  </si>
  <si>
    <t>R766-002</t>
  </si>
  <si>
    <t>D+M madla na dveře pro imobilní</t>
  </si>
  <si>
    <t>-1592538137</t>
  </si>
  <si>
    <t>132</t>
  </si>
  <si>
    <t>998766102</t>
  </si>
  <si>
    <t>Přesun hmot pro konstrukce truhlářské stanovený z hmotnosti přesunovaného materiálu vodorovná dopravní vzdálenost do 50 m v objektech výšky přes 6 do 12 m</t>
  </si>
  <si>
    <t>-2051307130</t>
  </si>
  <si>
    <t>767</t>
  </si>
  <si>
    <t>Konstrukce zámečnické</t>
  </si>
  <si>
    <t>133</t>
  </si>
  <si>
    <t>767584502</t>
  </si>
  <si>
    <t xml:space="preserve">"Poznámka k položce:
Poznámka k položce:, 1)	ZAVĚŠENÝ PODHLED SE SKRYTÝM ROŠTEM , (chodba, zasedací místnost, ředitel a sekretariát), , o	Rozměr panelu: 600x1600 mm(chodba) a 600x1200 mm , o	Tloušťka 20 mm, o	Hmotnost konstrukce 3-4 kg/m2, o	Skrytá nosná konstrukce - hrana podhledu je symetrická s osou rastru, o	Panely na srazu jsou mírně zkosené (2 mm na kazetu), o	Plně demontovatelné panely v jakémkoliv místě, o	Koeficient pohltivosti ?w=0,9, o	Srozumitelnost řeči: Artikulační třída AC = 180 v souladu s ASTM E 1111 a E 1110., o	Jádro: v plástvích lisovaná skelná vlákna. , o	Barva bílá, nejbližší barevný vzorek NCS S 0500-N, o	Světelná odrazivost 85%, více než 99% odraženého světla je světlo rozptýlené, o	Koeficient zpětného odrazu je 63 mcd*m-2lx-1. Lesk &lt; 1., o	Odolnost stálé relativní vlhkosti 95% při 30°C, o	Denní stírání prachu a vysávání. Týdenní čištění za mokra, o	Vyztužený povrch, který je tvořen sendvičovou konstrukcí, o	Systémový zesílený skrytý nosný rastr v bílé barvě, o	Výrobek je plně recyklovatelný a je vyroben z min 70% z recyklovaného skla, o	Vhodný pro použití u osob trpících na astma a alergie., o	Určeno pro místnosti klasifikované do třídy 6 podle ISO 14644-1, o	Zadní strana panelu pokryta sklovláknitou tkaninou, o	Hrany jsou natřené, o	Rošt vyroben z pozinkované oceli, ,"_x000d_
</t>
  </si>
  <si>
    <t>78898215</t>
  </si>
  <si>
    <t>3,09+2,28+3,41+2,28+2,76+2,28+4,86</t>
  </si>
  <si>
    <t>134</t>
  </si>
  <si>
    <t>590305720</t>
  </si>
  <si>
    <t xml:space="preserve">podhled kazetový  600 x 600 mm</t>
  </si>
  <si>
    <t>1592549061</t>
  </si>
  <si>
    <t>20,96*1,05 'Přepočtené koeficientem množství</t>
  </si>
  <si>
    <t>135</t>
  </si>
  <si>
    <t>998767202</t>
  </si>
  <si>
    <t>Přesun hmot pro zámečnické konstrukce stanovený procentní sazbou z ceny vodorovná dopravní vzdálenost do 50 m v objektech výšky přes 6 do 12 m</t>
  </si>
  <si>
    <t>%</t>
  </si>
  <si>
    <t>-1144516558</t>
  </si>
  <si>
    <t>771</t>
  </si>
  <si>
    <t>Podlahy z dlaždic</t>
  </si>
  <si>
    <t>136</t>
  </si>
  <si>
    <t>771473112</t>
  </si>
  <si>
    <t>Montáž soklíků z dlaždic keramických lepených rovných v do 90 mm</t>
  </si>
  <si>
    <t>-1508171005</t>
  </si>
  <si>
    <t>63,71-29,0</t>
  </si>
  <si>
    <t>137</t>
  </si>
  <si>
    <t>597612900</t>
  </si>
  <si>
    <t>dlaždice keramické slinuté - upřesní se dle výběru investora</t>
  </si>
  <si>
    <t>1549768241</t>
  </si>
  <si>
    <t>20,96*0,1</t>
  </si>
  <si>
    <t>2,096*1,07 'Přepočtené koeficientem množství</t>
  </si>
  <si>
    <t>138</t>
  </si>
  <si>
    <t>585821030</t>
  </si>
  <si>
    <t xml:space="preserve">lepidlo obkladů a dlažeb na savé podklady  </t>
  </si>
  <si>
    <t>-2098690015</t>
  </si>
  <si>
    <t xml:space="preserve">Poznámka k položce:
Spotřeba: 4,2 kg/m2  hl.8 mm</t>
  </si>
  <si>
    <t>2,096*4,2/1000*1,1</t>
  </si>
  <si>
    <t>139</t>
  </si>
  <si>
    <t>771495111</t>
  </si>
  <si>
    <t>Penetrace podkladu pod dlažby</t>
  </si>
  <si>
    <t>1712140071</t>
  </si>
  <si>
    <t>2,096+55,33</t>
  </si>
  <si>
    <t>140</t>
  </si>
  <si>
    <t>771573113</t>
  </si>
  <si>
    <t>Montáž podlah keramických režných hladkých lepených</t>
  </si>
  <si>
    <t>1883801412</t>
  </si>
  <si>
    <t>101,61-(19,6+26,68)</t>
  </si>
  <si>
    <t>141</t>
  </si>
  <si>
    <t>1666868974</t>
  </si>
  <si>
    <t>55,33*1,07 'Přepočtené koeficientem množství</t>
  </si>
  <si>
    <t>142</t>
  </si>
  <si>
    <t>-1190797146</t>
  </si>
  <si>
    <t>55,33*4,2/1000*1,1</t>
  </si>
  <si>
    <t>143</t>
  </si>
  <si>
    <t>771579191</t>
  </si>
  <si>
    <t>Montáž podlah z dlaždic keramických Příplatek k cenám za plochu do 5 m2 jednotlivě</t>
  </si>
  <si>
    <t>1874947039</t>
  </si>
  <si>
    <t>144</t>
  </si>
  <si>
    <t>771579195</t>
  </si>
  <si>
    <t>Příplatek k montáž podlah keramických za spárování plošně</t>
  </si>
  <si>
    <t>-1539551384</t>
  </si>
  <si>
    <t>145</t>
  </si>
  <si>
    <t>771591110</t>
  </si>
  <si>
    <t>Začištění horní hrany soklů</t>
  </si>
  <si>
    <t>-61382990</t>
  </si>
  <si>
    <t>146</t>
  </si>
  <si>
    <t>771591115</t>
  </si>
  <si>
    <t>Podlahy spárování silikonem,styk dlažba-sokl</t>
  </si>
  <si>
    <t>-419133671</t>
  </si>
  <si>
    <t>147</t>
  </si>
  <si>
    <t>771591171</t>
  </si>
  <si>
    <t>Montáž nerezové přechodové lišty dlažba-PVC</t>
  </si>
  <si>
    <t>-800398878</t>
  </si>
  <si>
    <t>0,9*8+0,8*2+0,7*6+0,6</t>
  </si>
  <si>
    <t>148</t>
  </si>
  <si>
    <t>283186850r</t>
  </si>
  <si>
    <t>přechodová nerezová lišta</t>
  </si>
  <si>
    <t>-1541010603</t>
  </si>
  <si>
    <t>13,6*1,1 'Přepočtené koeficientem množství</t>
  </si>
  <si>
    <t>149</t>
  </si>
  <si>
    <t>776990111</t>
  </si>
  <si>
    <t>Vyrovnání podkladní vrstvy samonivelační stěrkou tl. 3 mm, min. pevnosti 15 MPa</t>
  </si>
  <si>
    <t>1335406251</t>
  </si>
  <si>
    <t>150</t>
  </si>
  <si>
    <t>776990191r</t>
  </si>
  <si>
    <t>Vyrovnání podkladní vrstvy Příplatek k cenám za každý další 1 mm tloušťky, min. pevnosti 15 MPa</t>
  </si>
  <si>
    <t>1871532831</t>
  </si>
  <si>
    <t>151</t>
  </si>
  <si>
    <t>998771102</t>
  </si>
  <si>
    <t>Přesun hmot pro podlahy z dlaždic stanovený z hmotnosti přesunovaného materiálu vodorovná dopravní vzdálenost do 50 m v objektech výšky přes 6 do 12 m</t>
  </si>
  <si>
    <t>-1170689860</t>
  </si>
  <si>
    <t>776</t>
  </si>
  <si>
    <t>Podlahy povlakové</t>
  </si>
  <si>
    <t>152</t>
  </si>
  <si>
    <t>776111115</t>
  </si>
  <si>
    <t>Příprava podkladu broušení podlah stávajícího podkladu před litím stěrky</t>
  </si>
  <si>
    <t>1551984938</t>
  </si>
  <si>
    <t>153</t>
  </si>
  <si>
    <t>776141112</t>
  </si>
  <si>
    <t>Příprava podkladu vyrovnání samonivelační stěrkou podlah min.pevnosti 20 MPa, tloušťky přes 3 do 5 mm</t>
  </si>
  <si>
    <t>1599275391</t>
  </si>
  <si>
    <t>154</t>
  </si>
  <si>
    <t>776221111</t>
  </si>
  <si>
    <t>Montáž podlahovin z PVC lepením standardním lepidlem z pásů standardních</t>
  </si>
  <si>
    <t>-781440857</t>
  </si>
  <si>
    <t>4np-P7</t>
  </si>
  <si>
    <t>14,61+44,84+44,97+36,62+18,92</t>
  </si>
  <si>
    <t>155</t>
  </si>
  <si>
    <t>284110220r</t>
  </si>
  <si>
    <t>PVC homogenní zátěžové tl. 2,0 mm, třída zátěže 32/41</t>
  </si>
  <si>
    <t>-430524159</t>
  </si>
  <si>
    <t>159,96*1,05 'Přepočtené koeficientem množství</t>
  </si>
  <si>
    <t>156</t>
  </si>
  <si>
    <t>776411112</t>
  </si>
  <si>
    <t>Montáž soklíků lepením obvodových, výšky přes 80 do 100 mm</t>
  </si>
  <si>
    <t>-1038952751</t>
  </si>
  <si>
    <t>108,35</t>
  </si>
  <si>
    <t>157</t>
  </si>
  <si>
    <t>284110040</t>
  </si>
  <si>
    <t xml:space="preserve">Podlahoviny z polyvinylchloridu bez podkladu speciální soklové lišty - lišty z měkkého PVC 17271    30 x 30 mm  role 50 m samolepící</t>
  </si>
  <si>
    <t>-731490298</t>
  </si>
  <si>
    <t>108,35*1,1 'Přepočtené koeficientem množství</t>
  </si>
  <si>
    <t>158</t>
  </si>
  <si>
    <t>776590100</t>
  </si>
  <si>
    <t>Úprava podkladu nášlapných ploch vysátím</t>
  </si>
  <si>
    <t>CS ÚRS 2013 01</t>
  </si>
  <si>
    <t>-2002051770</t>
  </si>
  <si>
    <t>159</t>
  </si>
  <si>
    <t>776590150r</t>
  </si>
  <si>
    <t>Úprava podkladu nášlapných ploch penetrací</t>
  </si>
  <si>
    <t>-492491306</t>
  </si>
  <si>
    <t>160</t>
  </si>
  <si>
    <t>611552200</t>
  </si>
  <si>
    <t xml:space="preserve">penetrace </t>
  </si>
  <si>
    <t>kg</t>
  </si>
  <si>
    <t>-98026920</t>
  </si>
  <si>
    <t>159,6*0,04</t>
  </si>
  <si>
    <t>161</t>
  </si>
  <si>
    <t>998776102</t>
  </si>
  <si>
    <t>Přesun hmot tonážní pro podlahy povlakové v objektech v do 12 m</t>
  </si>
  <si>
    <t>-2105300608</t>
  </si>
  <si>
    <t>781</t>
  </si>
  <si>
    <t>Dokončovací práce - obklady</t>
  </si>
  <si>
    <t>162</t>
  </si>
  <si>
    <t>781414111</t>
  </si>
  <si>
    <t xml:space="preserve">Montáž obkladaček vnitřních pravoúhlých pórovinových  lepených flexibilním lepidlem</t>
  </si>
  <si>
    <t>1086912173</t>
  </si>
  <si>
    <t>4.15:</t>
  </si>
  <si>
    <t>2,0*(0,6+1,2)</t>
  </si>
  <si>
    <t>4.16:</t>
  </si>
  <si>
    <t>2,0*(1,05+0,175*2)</t>
  </si>
  <si>
    <t>4.18:</t>
  </si>
  <si>
    <t>2,0*(1,05+0,175+0,6)</t>
  </si>
  <si>
    <t>4.20:</t>
  </si>
  <si>
    <t>2,0*(1,9+1,625)*2-0,7*2,0*2</t>
  </si>
  <si>
    <t>4.21:</t>
  </si>
  <si>
    <t>2,0*(1,9+1,2)*2-0,7*2,0</t>
  </si>
  <si>
    <t>4.22:</t>
  </si>
  <si>
    <t>2,0*(2,1+1,625)*2-0,7*2,0*2</t>
  </si>
  <si>
    <t>4.23:</t>
  </si>
  <si>
    <t>4.24:</t>
  </si>
  <si>
    <t>2,0*(1,7+1,625)*2-0,7*2,0</t>
  </si>
  <si>
    <t>4.25:</t>
  </si>
  <si>
    <t>4.26:</t>
  </si>
  <si>
    <t>2,0*(1,575+3,375)*2-0,6*2,0</t>
  </si>
  <si>
    <t>163</t>
  </si>
  <si>
    <t>597610111</t>
  </si>
  <si>
    <t>obkladačky keramické - upřesní se dle výběru investora</t>
  </si>
  <si>
    <t>-717735615</t>
  </si>
  <si>
    <t>96,95*1,07 'Přepočtené koeficientem množství</t>
  </si>
  <si>
    <t>164</t>
  </si>
  <si>
    <t>323468809</t>
  </si>
  <si>
    <t>96,95*4,2/1000*1,1</t>
  </si>
  <si>
    <t>165</t>
  </si>
  <si>
    <t>781494511</t>
  </si>
  <si>
    <t>Plastové profily ukončovací lepené flexibilním lepidlem_x000d_
alt. zakončení - začištění nad obkladem</t>
  </si>
  <si>
    <t>-1723086841</t>
  </si>
  <si>
    <t>2,0*2+(0,6+1,2)</t>
  </si>
  <si>
    <t>2,0*2+(1,05+0,175*2)</t>
  </si>
  <si>
    <t>2,0*2+(1,05+0,175+0,6)</t>
  </si>
  <si>
    <t>(1,9+1,2)*2-0,7</t>
  </si>
  <si>
    <t>(2,1+1,625)*2-0,7*2</t>
  </si>
  <si>
    <t>(1,7+1,625)*2-0,7</t>
  </si>
  <si>
    <t>(1,575+3,375)*2-0,6</t>
  </si>
  <si>
    <t>66,125*1,05 'Přepočtené koeficientem množství</t>
  </si>
  <si>
    <t>166</t>
  </si>
  <si>
    <t>781495111</t>
  </si>
  <si>
    <t>Penetrace podkladu vnitřních obkladů</t>
  </si>
  <si>
    <t>1332515533</t>
  </si>
  <si>
    <t>167</t>
  </si>
  <si>
    <t>781495115</t>
  </si>
  <si>
    <t>Spárování vnitřních obkladů silikonem stěna-podlaha</t>
  </si>
  <si>
    <t>2011110484</t>
  </si>
  <si>
    <t>168</t>
  </si>
  <si>
    <t>781495133</t>
  </si>
  <si>
    <t>Izolace ve spojení s obkladem - pás lepený ve vnitřním koutu</t>
  </si>
  <si>
    <t>-2089561479</t>
  </si>
  <si>
    <t>169</t>
  </si>
  <si>
    <t>998781102</t>
  </si>
  <si>
    <t>Přesun hmot pro obklady keramické stanovený z hmotnosti přesunovaného materiálu vodorovná dopravní vzdálenost do 50 m v objektech výšky přes 6 do 12 m</t>
  </si>
  <si>
    <t>1815208498</t>
  </si>
  <si>
    <t>783</t>
  </si>
  <si>
    <t>Dokončovací práce - nátěry</t>
  </si>
  <si>
    <t>170</t>
  </si>
  <si>
    <t>783301311</t>
  </si>
  <si>
    <t>Příprava podkladu zámečnických konstrukcí před provedením nátěru odmaštění odmašťovačem vodou ředitelným</t>
  </si>
  <si>
    <t>-462168649</t>
  </si>
  <si>
    <t>171</t>
  </si>
  <si>
    <t>783337101</t>
  </si>
  <si>
    <t>Krycí nátěr (email) zámečnických konstrukcí jednonásobný syntetický epoxidový</t>
  </si>
  <si>
    <t>-1794962464</t>
  </si>
  <si>
    <t>zárubně</t>
  </si>
  <si>
    <t>784</t>
  </si>
  <si>
    <t>Dokončovací práce - malby a tapety</t>
  </si>
  <si>
    <t>172</t>
  </si>
  <si>
    <t>784111001</t>
  </si>
  <si>
    <t>Oprášení (ometení) podkladu v místnostech výšky do 3,80 m</t>
  </si>
  <si>
    <t>510490095</t>
  </si>
  <si>
    <t>279,094+39,038</t>
  </si>
  <si>
    <t>173</t>
  </si>
  <si>
    <t>784111011</t>
  </si>
  <si>
    <t>Obroušení podkladu omítky v místnostech výšky do 3,80 m</t>
  </si>
  <si>
    <t>-1639131575</t>
  </si>
  <si>
    <t>174</t>
  </si>
  <si>
    <t>784121001</t>
  </si>
  <si>
    <t>Oškrabání malby v místnostech výšky do 3,80 m</t>
  </si>
  <si>
    <t>-1548876619</t>
  </si>
  <si>
    <t>oprava stropy 10%</t>
  </si>
  <si>
    <t>stěny 30%</t>
  </si>
  <si>
    <t>190,826</t>
  </si>
  <si>
    <t>175</t>
  </si>
  <si>
    <t>784121011</t>
  </si>
  <si>
    <t>Rozmývání podkladu po oškrabání malby v místnostech výšky do 3,80 m</t>
  </si>
  <si>
    <t>13030281</t>
  </si>
  <si>
    <t>176</t>
  </si>
  <si>
    <t>784181121</t>
  </si>
  <si>
    <t>Hloubková jednonásobná penetrace podkladu v místnostech výšky do 3,80 m</t>
  </si>
  <si>
    <t>-1915235209</t>
  </si>
  <si>
    <t>177</t>
  </si>
  <si>
    <t>784211131</t>
  </si>
  <si>
    <t xml:space="preserve">Dvojnásobné bílé malby ze směsí za mokra  otěruvzdorných v místnostech do 3,80 m</t>
  </si>
  <si>
    <t>-784449213</t>
  </si>
  <si>
    <t>Poznámka k položce:
vč. malby na SDK</t>
  </si>
  <si>
    <t>strop10%:</t>
  </si>
  <si>
    <t>om.stěn hladká:</t>
  </si>
  <si>
    <t>279,094</t>
  </si>
  <si>
    <t>ostění</t>
  </si>
  <si>
    <t>39,038</t>
  </si>
  <si>
    <t>oprava stěn 30%</t>
  </si>
  <si>
    <t>M21</t>
  </si>
  <si>
    <t xml:space="preserve">Elektoinstalace silnoproud </t>
  </si>
  <si>
    <t>178</t>
  </si>
  <si>
    <t>D00000002</t>
  </si>
  <si>
    <t>zakreslení skutečného provedení elektroinstalace</t>
  </si>
  <si>
    <t>-1964179500</t>
  </si>
  <si>
    <t>179</t>
  </si>
  <si>
    <t>740991100</t>
  </si>
  <si>
    <t>Zkoušky a prohlídky elektrických rozvodů a zařízení celková prohlídka a vyhotovení revizní zprávy pro objem montážních prací do 100 tis. Kč</t>
  </si>
  <si>
    <t>-52964718</t>
  </si>
  <si>
    <t>180</t>
  </si>
  <si>
    <t>743991100</t>
  </si>
  <si>
    <t>Měření zemních odporů zemniče</t>
  </si>
  <si>
    <t>-1873117225</t>
  </si>
  <si>
    <t>181</t>
  </si>
  <si>
    <t>743992300</t>
  </si>
  <si>
    <t>Měření zemnící síť délky pásku do 500 m</t>
  </si>
  <si>
    <t>439240752</t>
  </si>
  <si>
    <t>182</t>
  </si>
  <si>
    <t>210010301</t>
  </si>
  <si>
    <t>Montáž krabic přístrojových zapuštěných plastových kruhových KU 68/1, KU68/1301, KP67, KP68/2</t>
  </si>
  <si>
    <t>991480352</t>
  </si>
  <si>
    <t>Poznámka k položce:
Poznámka k položce:, součtem z půdorysů v.č.2,3 za použití programu ARCHICAD, + doplnění za 3NP a 4NP</t>
  </si>
  <si>
    <t>183</t>
  </si>
  <si>
    <t>345715210</t>
  </si>
  <si>
    <t>krabice univerzální z PH KU 68/2-1903</t>
  </si>
  <si>
    <t>256</t>
  </si>
  <si>
    <t>2041299466</t>
  </si>
  <si>
    <t>184</t>
  </si>
  <si>
    <t>210010331</t>
  </si>
  <si>
    <t>Montáž krabic elektroinstalačních krabic lištových plastových protahovacích nebo odbočných bez zapojení jednoduchých, typ 2789, LK 80/2</t>
  </si>
  <si>
    <t>440987140</t>
  </si>
  <si>
    <t>185</t>
  </si>
  <si>
    <t>210010521</t>
  </si>
  <si>
    <t>Otevření nebo uzavření krabice víčkem na závit</t>
  </si>
  <si>
    <t>1682957269</t>
  </si>
  <si>
    <t>186</t>
  </si>
  <si>
    <t>345715190.R</t>
  </si>
  <si>
    <t xml:space="preserve">krabice univerzální  pro lištový rozvod  víčkem</t>
  </si>
  <si>
    <t>1242429801</t>
  </si>
  <si>
    <t>187</t>
  </si>
  <si>
    <t>210010523</t>
  </si>
  <si>
    <t>Otevření nebo uzavření krabic víčkem na 4 šrouby</t>
  </si>
  <si>
    <t>-1645221722</t>
  </si>
  <si>
    <t>188</t>
  </si>
  <si>
    <t>210020332</t>
  </si>
  <si>
    <t>Montáž žlabů bez stojiny a výložníků plastových, šířky přes 50 do 150 mm</t>
  </si>
  <si>
    <t>-1393443861</t>
  </si>
  <si>
    <t>189</t>
  </si>
  <si>
    <t>859505763</t>
  </si>
  <si>
    <t>parapetní kanál PK 110X70 _x000d_
 vč. příslušenstvíí</t>
  </si>
  <si>
    <t>-1384841930</t>
  </si>
  <si>
    <t>190</t>
  </si>
  <si>
    <t>210100001</t>
  </si>
  <si>
    <t>Ukončení vodičů v rozváděči nebo na přístroji včetně zapojení průřezu žíly do 2,5 mm2</t>
  </si>
  <si>
    <t>-1694026518</t>
  </si>
  <si>
    <t xml:space="preserve">Poznámka k položce:
Poznámka k položce:, součtem z  v.č.5 za použití programu ARCHICAD</t>
  </si>
  <si>
    <t>191</t>
  </si>
  <si>
    <t>210100002</t>
  </si>
  <si>
    <t>Ukončení vodičů v rozváděči nebo na přístroji včetně zapojení průřezu žíly do 6 mm2</t>
  </si>
  <si>
    <t>-666351325</t>
  </si>
  <si>
    <t>Poznámka k položce:
Poznámka k položce:, součtem z v.č.5 za použití programu ARCHICAD</t>
  </si>
  <si>
    <t>192</t>
  </si>
  <si>
    <t>210111042</t>
  </si>
  <si>
    <t>Montáž zásuvka (polo)zapuštěná bezšroubové připojení 2P+PE dvojí zapojení - průběžná</t>
  </si>
  <si>
    <t>-841542831</t>
  </si>
  <si>
    <t>Poznámka k položce:
Poznámka k položce:, odměřením, součtem z půdorysů za použití programu ARCHICAD</t>
  </si>
  <si>
    <t>193</t>
  </si>
  <si>
    <t>345552001</t>
  </si>
  <si>
    <t>zásuvka 1násobná 16A pod.om. s ochranou proti přepětí ostatní barvy</t>
  </si>
  <si>
    <t>1037778307</t>
  </si>
  <si>
    <t>194</t>
  </si>
  <si>
    <t>345551230</t>
  </si>
  <si>
    <t>zásuvka 2násobná 16A bílá</t>
  </si>
  <si>
    <t>-1371434728</t>
  </si>
  <si>
    <t>195</t>
  </si>
  <si>
    <t>210120465</t>
  </si>
  <si>
    <t>Montáž jističů se zapojením vodičů třípólových nn do 63 A bez krytu</t>
  </si>
  <si>
    <t>1411724465</t>
  </si>
  <si>
    <t>196</t>
  </si>
  <si>
    <t>358224040</t>
  </si>
  <si>
    <t>Jističe do 630 A JISTIČE DO 63A 3pólové - charakteristika B LPN (LSN)-32B-3</t>
  </si>
  <si>
    <t>162950718</t>
  </si>
  <si>
    <t>Poznámka k položce:
Poznámka k položce:, EAN: 8590125340232</t>
  </si>
  <si>
    <t>197</t>
  </si>
  <si>
    <t>210190002</t>
  </si>
  <si>
    <t>Montáž rozvodnic běžných oceloplechových nebo plastových do 50 kg</t>
  </si>
  <si>
    <t>-2009438771</t>
  </si>
  <si>
    <t>Poznámka k položce:
Poznámka k položce:, specifikace na výkresu rozváděčů v.č.5 za použití programu ARCHICAD</t>
  </si>
  <si>
    <t>198</t>
  </si>
  <si>
    <t>R00000003</t>
  </si>
  <si>
    <t xml:space="preserve">rRozvodnice,NA omítku,bílé dveře,N/PE můstky		1_x000d_
Chránič Ir=250A, typ AC, 4-pól, Idn=0.03A, In=25A		3_x000d_
Jistič PL7, char B, 1-pólový, Icn=10kA, In=16A		              15_x000d_
Svodič přepětí třídy T1+T2 (B+C), 4pól sada pro TN-S		1_x000d_
Vypínač, 3-pól, In=40A		                                                1_x000d_
</t>
  </si>
  <si>
    <t>-104351765</t>
  </si>
  <si>
    <t>199</t>
  </si>
  <si>
    <t>210800106</t>
  </si>
  <si>
    <t>Montáž měděných kabelů 3x2,5 mm2</t>
  </si>
  <si>
    <t>-959870912</t>
  </si>
  <si>
    <t xml:space="preserve">Poznámka k položce:
Poznámka k položce:, součtem  a odměřením z půdorysů v.č.2,3 za použití programu ARCHICAD, + doplnění za 3NP a 4NP</t>
  </si>
  <si>
    <t>200</t>
  </si>
  <si>
    <t>341117090</t>
  </si>
  <si>
    <t>kabel silový s Cu jádrem 3x2,5 mm2_specifikace dle PBŘ</t>
  </si>
  <si>
    <t>-268983868</t>
  </si>
  <si>
    <t>201</t>
  </si>
  <si>
    <t>210800117.R</t>
  </si>
  <si>
    <t>Montáž izolovaných kabelů měděných do 1 kV _x000d_
 počtu a průřezu žil 5 x 4 mm2</t>
  </si>
  <si>
    <t>-753421588</t>
  </si>
  <si>
    <t>202</t>
  </si>
  <si>
    <t>341111000</t>
  </si>
  <si>
    <t>kabel silový s Cu jádrem CYKY 5x6 mm2</t>
  </si>
  <si>
    <t>-400273516</t>
  </si>
  <si>
    <t>203</t>
  </si>
  <si>
    <t>460680102</t>
  </si>
  <si>
    <t>Vybourání otvorů ve zdivu z lehkých betonů plochy do 0,09 m2, tloušťky do 30 cm</t>
  </si>
  <si>
    <t>1959074588</t>
  </si>
  <si>
    <t>204</t>
  </si>
  <si>
    <t>460680412</t>
  </si>
  <si>
    <t>Prorážení otvorů a ostatní bourací práce vysekání kapes nebo výklenků ve zdivu betonovém nebo kamenném, pro osazení špalíků, kotevních prvků nebo krabic, velikosti 10x10x8 cm</t>
  </si>
  <si>
    <t>1743409056</t>
  </si>
  <si>
    <t>205</t>
  </si>
  <si>
    <t>460680502</t>
  </si>
  <si>
    <t>Vysekání rýh pro montáž trubek a kabelů ve zdivu betonovém hloubky do 3 cm a šířky do 5 cm</t>
  </si>
  <si>
    <t>1686843239</t>
  </si>
  <si>
    <t>206</t>
  </si>
  <si>
    <t>460680531</t>
  </si>
  <si>
    <t>Vysekání rýh pro montáž trubek a kabelů ve stropech hloubky do 3 cm a šířky do 3 cm</t>
  </si>
  <si>
    <t>-2026627509</t>
  </si>
  <si>
    <t>207</t>
  </si>
  <si>
    <t>460710001</t>
  </si>
  <si>
    <t>Vyplnění rýh a otvorů vyplnění a omítnutí rýh ve stropech hloubky do 3 cm a šířky do 3 cm</t>
  </si>
  <si>
    <t>-2065072097</t>
  </si>
  <si>
    <t>208</t>
  </si>
  <si>
    <t>460710032</t>
  </si>
  <si>
    <t>Vyplnění rýh a otvorů vyplnění a omítnutí rýh ve stěnách hloubky do 3 cm a šířky přes 3 do 5 cm</t>
  </si>
  <si>
    <t>-450134634</t>
  </si>
  <si>
    <t>M24</t>
  </si>
  <si>
    <t>Vzduchotechnika</t>
  </si>
  <si>
    <t>209</t>
  </si>
  <si>
    <t>M24-001</t>
  </si>
  <si>
    <t>D+M Nasávací mřížka DN 110 umístěná v podhledu</t>
  </si>
  <si>
    <t>153365365</t>
  </si>
  <si>
    <t>210</t>
  </si>
  <si>
    <t>M24-002</t>
  </si>
  <si>
    <t>VZT potr DN 110 vč.tvarovek</t>
  </si>
  <si>
    <t>1766446203</t>
  </si>
  <si>
    <t>211</t>
  </si>
  <si>
    <t>M24-003</t>
  </si>
  <si>
    <t>Plastová větrací fasádní mřížka profilu 110, pevné lamely, vč.síťoviny</t>
  </si>
  <si>
    <t>-1966699252</t>
  </si>
  <si>
    <t>212</t>
  </si>
  <si>
    <t>M24-004</t>
  </si>
  <si>
    <t>Nástěnný ventilátor profilu 110 s doběhem o výkonu 100m3/h</t>
  </si>
  <si>
    <t>-1311875766</t>
  </si>
  <si>
    <t>213</t>
  </si>
  <si>
    <t>M24-006</t>
  </si>
  <si>
    <t>Pětistupňový regulátor otáček</t>
  </si>
  <si>
    <t>-1412919414</t>
  </si>
  <si>
    <t>214</t>
  </si>
  <si>
    <t>M24-009</t>
  </si>
  <si>
    <t>Plastová revizní dvířka 300x300 mm</t>
  </si>
  <si>
    <t>1990171570</t>
  </si>
  <si>
    <t>215</t>
  </si>
  <si>
    <t>M24-010</t>
  </si>
  <si>
    <t>Stropní úchyty pro potrubí VZT DN 160 + objímky</t>
  </si>
  <si>
    <t>-1874923059</t>
  </si>
  <si>
    <t>M21.1</t>
  </si>
  <si>
    <t xml:space="preserve">Elektroinstalace slaboproud </t>
  </si>
  <si>
    <t>M22-1-1</t>
  </si>
  <si>
    <t>slaboproud - strukturovaná kabeláž - dodávka</t>
  </si>
  <si>
    <t>216</t>
  </si>
  <si>
    <t>V PC učebně 1ks u katedry = 1ks</t>
  </si>
  <si>
    <t>-1736197593</t>
  </si>
  <si>
    <t>217</t>
  </si>
  <si>
    <t>M22-1-2</t>
  </si>
  <si>
    <t>V PC učebně = 31ks</t>
  </si>
  <si>
    <t>743720445</t>
  </si>
  <si>
    <t>218</t>
  </si>
  <si>
    <t>M22-1-3</t>
  </si>
  <si>
    <t>kabel k zásuvkám v PC učebně = 400 m</t>
  </si>
  <si>
    <t>-868856866</t>
  </si>
  <si>
    <t>219</t>
  </si>
  <si>
    <t>M22-1-4</t>
  </si>
  <si>
    <t>v PC učebně pod oknem = 15m</t>
  </si>
  <si>
    <t>1911509404</t>
  </si>
  <si>
    <t>220</t>
  </si>
  <si>
    <t>M22-1-5</t>
  </si>
  <si>
    <t>v PC učebně do nábytku = 50 m</t>
  </si>
  <si>
    <t>1107996861</t>
  </si>
  <si>
    <t>221</t>
  </si>
  <si>
    <t>M22-1-6</t>
  </si>
  <si>
    <t>kotvení lišt na povrch 80x40 - 50mx4ks=200ks+ 120x40 + 15mx6ks=90ks = celkem 290ks</t>
  </si>
  <si>
    <t>1545548675</t>
  </si>
  <si>
    <t>222</t>
  </si>
  <si>
    <t>M22-1-7</t>
  </si>
  <si>
    <t>Krabice přístrojová na povrch do lavice - 30ks</t>
  </si>
  <si>
    <t>-1944294731</t>
  </si>
  <si>
    <t>223</t>
  </si>
  <si>
    <t>M22-1-8</t>
  </si>
  <si>
    <t>popis 31 ks zásuvek SKS, rozvodnice, komponentů SKS, nalepení štítků = 35ks</t>
  </si>
  <si>
    <t>34179888</t>
  </si>
  <si>
    <t>224</t>
  </si>
  <si>
    <t>M22-1-9</t>
  </si>
  <si>
    <t>hmoždinky, šrouby, hřebíky, sádra, špalíky, příchytky, kotvy, podpěry atd</t>
  </si>
  <si>
    <t>-1701203266</t>
  </si>
  <si>
    <t>225</t>
  </si>
  <si>
    <t>M22-1-10</t>
  </si>
  <si>
    <t>instalován v PC učebně = 1ks</t>
  </si>
  <si>
    <t>765496110</t>
  </si>
  <si>
    <t>226</t>
  </si>
  <si>
    <t>M22-1-11</t>
  </si>
  <si>
    <t>instalován pro napájení komponentů a zařízení v DR v PC učebně = 1ks</t>
  </si>
  <si>
    <t>1153533119</t>
  </si>
  <si>
    <t>227</t>
  </si>
  <si>
    <t>M22-1-12</t>
  </si>
  <si>
    <t>instalován v PC učebně - 1ks = 1ks</t>
  </si>
  <si>
    <t>2111764411</t>
  </si>
  <si>
    <t>228</t>
  </si>
  <si>
    <t>M22-1-13</t>
  </si>
  <si>
    <t>1ks pro patch panely + 1ks pro SWITCH = 2ks</t>
  </si>
  <si>
    <t>-582879130</t>
  </si>
  <si>
    <t>229</t>
  </si>
  <si>
    <t>M22-1-14</t>
  </si>
  <si>
    <t xml:space="preserve">pro instalaci komponentů a zařízení, které nemají rozměr 19" </t>
  </si>
  <si>
    <t>-517719690</t>
  </si>
  <si>
    <t>230</t>
  </si>
  <si>
    <t>M22-1-15</t>
  </si>
  <si>
    <t>vyvyz.panel 2x2+patch panel 4x4 +police 4 ventil.jednotka+4 pro SWITCH=28 ks</t>
  </si>
  <si>
    <t>sada</t>
  </si>
  <si>
    <t>2000680288</t>
  </si>
  <si>
    <t>231</t>
  </si>
  <si>
    <t>M22-1-16</t>
  </si>
  <si>
    <t>instalace v DR - napojení uzemnění = 1ks</t>
  </si>
  <si>
    <t>812260228</t>
  </si>
  <si>
    <t>232</t>
  </si>
  <si>
    <t>M22-1-17</t>
  </si>
  <si>
    <t>pro datové rozvody 33 portů +33/24=2ks</t>
  </si>
  <si>
    <t>571329440</t>
  </si>
  <si>
    <t>233</t>
  </si>
  <si>
    <t>M22-1-18</t>
  </si>
  <si>
    <t>pro datové rozvody 32 portů + 1ks projektor = 33/48 = 1ks</t>
  </si>
  <si>
    <t>-795719566</t>
  </si>
  <si>
    <t>234</t>
  </si>
  <si>
    <t>M22-1-19</t>
  </si>
  <si>
    <t>pro datové rozvody 33 portů = 33ks</t>
  </si>
  <si>
    <t>118679981</t>
  </si>
  <si>
    <t>235</t>
  </si>
  <si>
    <t>M22-1-20</t>
  </si>
  <si>
    <t>propojení stávající zásuvky a nového DR - 1ks</t>
  </si>
  <si>
    <t>-451269671</t>
  </si>
  <si>
    <t>236</t>
  </si>
  <si>
    <t>M22-1-21</t>
  </si>
  <si>
    <t>záložní zdroj pro SWITCH pro 1ks</t>
  </si>
  <si>
    <t>-1542641171</t>
  </si>
  <si>
    <t>237</t>
  </si>
  <si>
    <t>M22-1-24</t>
  </si>
  <si>
    <t>v PC učebně 1ks = 1ks celkem</t>
  </si>
  <si>
    <t>1380423280</t>
  </si>
  <si>
    <t>238</t>
  </si>
  <si>
    <t>M22-1-25</t>
  </si>
  <si>
    <t>V PC učebně 1ks = 1 ks celkem</t>
  </si>
  <si>
    <t>-974879063</t>
  </si>
  <si>
    <t>M22</t>
  </si>
  <si>
    <t>Strukturovaná kabeláž - montáž</t>
  </si>
  <si>
    <t>239</t>
  </si>
  <si>
    <t>220290002</t>
  </si>
  <si>
    <t>Zásuvka datová 2xRJ 45 Cat.6 kompletní vč.rámečku, krabice</t>
  </si>
  <si>
    <t>ks</t>
  </si>
  <si>
    <t>-380969321</t>
  </si>
  <si>
    <t>240</t>
  </si>
  <si>
    <t>220290001</t>
  </si>
  <si>
    <t>Zásuvka datová 1xRJ 45 Cat.6 kompletní vč.rámečku, krabice</t>
  </si>
  <si>
    <t>1653656759</t>
  </si>
  <si>
    <t>241</t>
  </si>
  <si>
    <t>220280201</t>
  </si>
  <si>
    <t>nestíněný kabel CAT 6, 4x2x0,5 s PVC pláštěm, kroucený s PVC křížem a Cu žílami</t>
  </si>
  <si>
    <t>-1819963630</t>
  </si>
  <si>
    <t>242</t>
  </si>
  <si>
    <t>220261661</t>
  </si>
  <si>
    <t>značení trasy vedení</t>
  </si>
  <si>
    <t>-1649399335</t>
  </si>
  <si>
    <t>243</t>
  </si>
  <si>
    <t>220261642</t>
  </si>
  <si>
    <t>osazení hmoždinky HM8 ve zdi smíšené</t>
  </si>
  <si>
    <t>34872988</t>
  </si>
  <si>
    <t>244</t>
  </si>
  <si>
    <t>220300201</t>
  </si>
  <si>
    <t>kabelová forma UTP vč. Označení kabelu</t>
  </si>
  <si>
    <t>2000036585</t>
  </si>
  <si>
    <t>245</t>
  </si>
  <si>
    <t>210010106</t>
  </si>
  <si>
    <t>Lišta elektroinstalační PVC do š.80mm, šroubováním</t>
  </si>
  <si>
    <t>-1883501077</t>
  </si>
  <si>
    <t>246</t>
  </si>
  <si>
    <t>210010107</t>
  </si>
  <si>
    <t>Lišta elektroinstalační PVC do š.120mm, šroubováním</t>
  </si>
  <si>
    <t>-474229196</t>
  </si>
  <si>
    <t>247</t>
  </si>
  <si>
    <t>22 026 0003</t>
  </si>
  <si>
    <t>Krabice přístrojová na povrch hluboká</t>
  </si>
  <si>
    <t>1649878443</t>
  </si>
  <si>
    <t>248</t>
  </si>
  <si>
    <t>220300201.1</t>
  </si>
  <si>
    <t>připojení kabelu 4P na patch panel</t>
  </si>
  <si>
    <t>-413951979</t>
  </si>
  <si>
    <t>249</t>
  </si>
  <si>
    <t>22 011 1431</t>
  </si>
  <si>
    <t>měření metalické kabeláže (cat.6), měř. protokol</t>
  </si>
  <si>
    <t>pár</t>
  </si>
  <si>
    <t>2070996016</t>
  </si>
  <si>
    <t>250</t>
  </si>
  <si>
    <t>22 011 0346</t>
  </si>
  <si>
    <t>popiska rozvaděče, zásuvky, patch panelu</t>
  </si>
  <si>
    <t>-1790632673</t>
  </si>
  <si>
    <t>251</t>
  </si>
  <si>
    <t>M22-1-26</t>
  </si>
  <si>
    <t>drobný montážní, úložný + podružný materiál</t>
  </si>
  <si>
    <t>-647059517</t>
  </si>
  <si>
    <t>252</t>
  </si>
  <si>
    <t>M22-1-27</t>
  </si>
  <si>
    <t>19" rozvaděč nástěnný 9U/600 skleněné dveře</t>
  </si>
  <si>
    <t>-1669238646</t>
  </si>
  <si>
    <t>253</t>
  </si>
  <si>
    <t>M22-1-28</t>
  </si>
  <si>
    <t>19" rozvodný panel 5x220V-3m s přepěťovou ochranou</t>
  </si>
  <si>
    <t>-1235344028</t>
  </si>
  <si>
    <t>254</t>
  </si>
  <si>
    <t>M22-1-29</t>
  </si>
  <si>
    <t>Vent.j.spodní(horní)-2V-220V/70W term.</t>
  </si>
  <si>
    <t>1613599857</t>
  </si>
  <si>
    <t>255</t>
  </si>
  <si>
    <t>M22-1-30</t>
  </si>
  <si>
    <t>19" vyvazovací panel 1U 5x plastová úchytka</t>
  </si>
  <si>
    <t>976642318</t>
  </si>
  <si>
    <t>M22-1-31</t>
  </si>
  <si>
    <t>Police pro nestandardní komponenty</t>
  </si>
  <si>
    <t>2007981455</t>
  </si>
  <si>
    <t>257</t>
  </si>
  <si>
    <t>M22-1-32</t>
  </si>
  <si>
    <t>Montážní sada M6</t>
  </si>
  <si>
    <t>-1541842652</t>
  </si>
  <si>
    <t>258</t>
  </si>
  <si>
    <t>22 026 0103</t>
  </si>
  <si>
    <t>rozvodná krabice</t>
  </si>
  <si>
    <t>917079313</t>
  </si>
  <si>
    <t>259</t>
  </si>
  <si>
    <t>220290971</t>
  </si>
  <si>
    <t>metalický patch panel 24xRJ45/UTP/cat.6/1U</t>
  </si>
  <si>
    <t>1631451863</t>
  </si>
  <si>
    <t>260</t>
  </si>
  <si>
    <t>M22-1-33</t>
  </si>
  <si>
    <t>Dokumentace skutečného stavu</t>
  </si>
  <si>
    <t>1632989467</t>
  </si>
  <si>
    <t>261</t>
  </si>
  <si>
    <t>M22-1-34</t>
  </si>
  <si>
    <t>SWITCH 48x10/100/1000Mbit/s</t>
  </si>
  <si>
    <t>1852749201</t>
  </si>
  <si>
    <t>262</t>
  </si>
  <si>
    <t>M22-1-35</t>
  </si>
  <si>
    <t>Projektor, 1024 x 768, DLP, ZOOM, 4.5KG, 5000Lum, HDMIx2, VGA, USB, RJ45</t>
  </si>
  <si>
    <t>403111179</t>
  </si>
  <si>
    <t>263</t>
  </si>
  <si>
    <t>M22-1-36</t>
  </si>
  <si>
    <t>Stropní držák projektoru</t>
  </si>
  <si>
    <t>27652631</t>
  </si>
  <si>
    <t>264</t>
  </si>
  <si>
    <t>M22-1-37</t>
  </si>
  <si>
    <t>Prpojovací PATCH kabely Cat.6 UTP - 1,5 m</t>
  </si>
  <si>
    <t>-1862752563</t>
  </si>
  <si>
    <t>265</t>
  </si>
  <si>
    <t>22 026 0103.1</t>
  </si>
  <si>
    <t>Prpojovací PATCH kabely Cat.6 UTP - 10 m</t>
  </si>
  <si>
    <t>1899534160</t>
  </si>
  <si>
    <t>266</t>
  </si>
  <si>
    <t>22 029 0971</t>
  </si>
  <si>
    <t>Záložní zdroj UPS 500VA montáž do RACKu</t>
  </si>
  <si>
    <t>-1377489749</t>
  </si>
  <si>
    <t>M22-2-1</t>
  </si>
  <si>
    <t>Elektrická zabezpečovací signalizace - dodávka</t>
  </si>
  <si>
    <t>267</t>
  </si>
  <si>
    <t>v 2np před PC učebnou - 1ks</t>
  </si>
  <si>
    <t>-1918852413</t>
  </si>
  <si>
    <t>268</t>
  </si>
  <si>
    <t>M22-2-2</t>
  </si>
  <si>
    <t>v PC učebně 1ks</t>
  </si>
  <si>
    <t>310828361</t>
  </si>
  <si>
    <t>269</t>
  </si>
  <si>
    <t>M22-2-3</t>
  </si>
  <si>
    <t>podle počtu klávesnic pro každou klávesnici 1ks 1x1ks = 1ks</t>
  </si>
  <si>
    <t>-1926605319</t>
  </si>
  <si>
    <t>270</t>
  </si>
  <si>
    <t>M22-2-4</t>
  </si>
  <si>
    <t>Sběrnice č.1 - 60m od koncentrátoru 1.07 ke klávesnici KL2 a zpět</t>
  </si>
  <si>
    <t>917589198</t>
  </si>
  <si>
    <t>271</t>
  </si>
  <si>
    <t>M22-2-5</t>
  </si>
  <si>
    <t>k PIR v PC učebně = 15m</t>
  </si>
  <si>
    <t>-1414298351</t>
  </si>
  <si>
    <t>272</t>
  </si>
  <si>
    <t>M22-2-6</t>
  </si>
  <si>
    <t>shodná jako délka kabelů EZS 60+16 = 75 m</t>
  </si>
  <si>
    <t>-445187566</t>
  </si>
  <si>
    <t>273</t>
  </si>
  <si>
    <t>M22-2-7</t>
  </si>
  <si>
    <t>Pomocný vodič pro protahování kabeláže v zasekaných trubkách</t>
  </si>
  <si>
    <t>-77824829</t>
  </si>
  <si>
    <t>274</t>
  </si>
  <si>
    <t>M22-2-8</t>
  </si>
  <si>
    <t>Krabice osazeny v rozích pro snažší zatažení kabeláže do PVC trubek v úsecích po 8</t>
  </si>
  <si>
    <t>211573850</t>
  </si>
  <si>
    <t>275</t>
  </si>
  <si>
    <t>M22-2-9</t>
  </si>
  <si>
    <t>Propojení sběrnice u koncentrátoru + klávesnice 1ks = 1ks</t>
  </si>
  <si>
    <t>1581205624</t>
  </si>
  <si>
    <t>276</t>
  </si>
  <si>
    <t>M22-2-10</t>
  </si>
  <si>
    <t>pomocný instalační materiál</t>
  </si>
  <si>
    <t>812839486</t>
  </si>
  <si>
    <t>277</t>
  </si>
  <si>
    <t>M22-2-11</t>
  </si>
  <si>
    <t>instalace mezi požárními úseky dle PBŘ</t>
  </si>
  <si>
    <t>-354138995</t>
  </si>
  <si>
    <t>Elektrická zabezpečovací signalizace - montáž</t>
  </si>
  <si>
    <t>278</t>
  </si>
  <si>
    <t>22 071 1111</t>
  </si>
  <si>
    <t>Klávesnice LCD</t>
  </si>
  <si>
    <t>-572521730</t>
  </si>
  <si>
    <t>279</t>
  </si>
  <si>
    <t>22 071 1301</t>
  </si>
  <si>
    <t>Prostorový PIR detektor detekce 15x15 m včetně držáku</t>
  </si>
  <si>
    <t>-1397452395</t>
  </si>
  <si>
    <t>280</t>
  </si>
  <si>
    <t>22 071 1403</t>
  </si>
  <si>
    <t>LED indikátor, zobrazující stav zabezpečení, zelená a červená LED dioda</t>
  </si>
  <si>
    <t>425070401</t>
  </si>
  <si>
    <t>281</t>
  </si>
  <si>
    <t>22 028 0010</t>
  </si>
  <si>
    <t>Kabel sběrnice EZS 2x2x0,8 twistovaný + 2x1,5 napájecí</t>
  </si>
  <si>
    <t>339130789</t>
  </si>
  <si>
    <t>282</t>
  </si>
  <si>
    <t>22 028 0010.1</t>
  </si>
  <si>
    <t>Kabel k PIR detektorům 4x0,22+2x0,6</t>
  </si>
  <si>
    <t>-180157643</t>
  </si>
  <si>
    <t>283</t>
  </si>
  <si>
    <t>22 026 0531</t>
  </si>
  <si>
    <t>Trubka ohebná PVC pr.16 mm</t>
  </si>
  <si>
    <t>693468129</t>
  </si>
  <si>
    <t>284</t>
  </si>
  <si>
    <t>22 026 1662</t>
  </si>
  <si>
    <t>Drážka pro trubku 16 včetně začištění</t>
  </si>
  <si>
    <t>789439822</t>
  </si>
  <si>
    <t>285</t>
  </si>
  <si>
    <t>22 027 0301</t>
  </si>
  <si>
    <t>Protahovací vodič do trubek pr. 2.5 mm</t>
  </si>
  <si>
    <t>1059471164</t>
  </si>
  <si>
    <t>286</t>
  </si>
  <si>
    <t>460680041</t>
  </si>
  <si>
    <t>Průraz zdí 15 cm</t>
  </si>
  <si>
    <t>-1224422558</t>
  </si>
  <si>
    <t>287</t>
  </si>
  <si>
    <t>22 026 0003.1</t>
  </si>
  <si>
    <t>Krabice elektroinstalační protahovací z PE vč.zasekání</t>
  </si>
  <si>
    <t>201520466</t>
  </si>
  <si>
    <t>288</t>
  </si>
  <si>
    <t>22 026 0003.2</t>
  </si>
  <si>
    <t>Krabice rozvodná</t>
  </si>
  <si>
    <t>-701809479</t>
  </si>
  <si>
    <t>289</t>
  </si>
  <si>
    <t>M22-2-12</t>
  </si>
  <si>
    <t>Svorkovnice, šrouby, hmoždinky,drobný mat.</t>
  </si>
  <si>
    <t>-718963085</t>
  </si>
  <si>
    <t>290</t>
  </si>
  <si>
    <t>M22-2-13</t>
  </si>
  <si>
    <t>Oživení, uvedení do provozu</t>
  </si>
  <si>
    <t>-612844434</t>
  </si>
  <si>
    <t>291</t>
  </si>
  <si>
    <t>M22-2-14</t>
  </si>
  <si>
    <t>Protipožární ucpávka průrazu mezi požárními úseky</t>
  </si>
  <si>
    <t>1671794804</t>
  </si>
  <si>
    <t>292</t>
  </si>
  <si>
    <t>M22-2-15</t>
  </si>
  <si>
    <t>Výchozí revize elektro</t>
  </si>
  <si>
    <t>564331551</t>
  </si>
  <si>
    <t>293</t>
  </si>
  <si>
    <t>M22-2-16</t>
  </si>
  <si>
    <t>-1864658578</t>
  </si>
  <si>
    <t>02 - Vedlejší a ostatní náklady</t>
  </si>
  <si>
    <t>VRN - Vedlejší rozpočtové náklady</t>
  </si>
  <si>
    <t>VRN</t>
  </si>
  <si>
    <t>Vedlejší rozpočtové náklady</t>
  </si>
  <si>
    <t>011002000</t>
  </si>
  <si>
    <t xml:space="preserve">Průzkumné práce,  revize nutné ke kolaudaci, spolupráci a posudek TICR a dalších dotčených institucí_x000d_
</t>
  </si>
  <si>
    <t>Kč</t>
  </si>
  <si>
    <t>1024</t>
  </si>
  <si>
    <t>1775775333</t>
  </si>
  <si>
    <t>013254000</t>
  </si>
  <si>
    <t>Dokumentace skutečného provedení stavby</t>
  </si>
  <si>
    <t>-256341193</t>
  </si>
  <si>
    <t>030001000</t>
  </si>
  <si>
    <t xml:space="preserve">Zařízení staveniště ,vč.provozních vlivů související s etapizací stavby a provozu školy </t>
  </si>
  <si>
    <t>-1712050452</t>
  </si>
  <si>
    <t>042503000</t>
  </si>
  <si>
    <t>Inženýrská činnost posudky plán BOZP na staveništi_x000d_
- zřízení cedulí BOZP - dle požadavků koordinátora stavby</t>
  </si>
  <si>
    <t>1804640856</t>
  </si>
  <si>
    <t>045002000</t>
  </si>
  <si>
    <t>Hlavní tituly průvodních činností a nákladů inženýrská činnost kompletační a koordinační činnost</t>
  </si>
  <si>
    <t>1215657230</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</si>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</sst>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5">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800080"/>
      <name val="Trebuchet MS"/>
    </font>
    <font>
      <sz val="8"/>
      <color rgb="FF505050"/>
      <name val="Trebuchet MS"/>
    </font>
    <font>
      <sz val="8"/>
      <name val="Trebuchet MS"/>
      <family val="0"/>
      <charset val="238"/>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i/>
      <sz val="8"/>
      <color rgb="FF0000FF"/>
      <name val="Trebuchet MS"/>
    </font>
    <font>
      <i/>
      <sz val="7"/>
      <color rgb="FF969696"/>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top style="hair">
        <color rgb="FF969696"/>
      </top>
    </border>
    <border>
      <right style="thin">
        <color rgb="FF000000"/>
      </right>
      <top style="hair">
        <color rgb="FF000000"/>
      </top>
      <bottom style="hair">
        <color rgb="FF000000"/>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4" fillId="0" borderId="0" applyNumberFormat="0" applyFill="0" applyBorder="0" applyAlignment="0" applyProtection="0"/>
  </cellStyleXfs>
  <cellXfs count="352">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0" fillId="0" borderId="0" xfId="0" applyAlignment="1">
      <alignment horizontal="center" vertical="center"/>
      <protection locked="0"/>
    </xf>
    <xf numFmtId="0" fontId="11" fillId="2" borderId="0" xfId="0" applyFont="1" applyFill="1" applyAlignment="1" applyProtection="1">
      <alignment horizontal="left" vertical="center"/>
    </xf>
    <xf numFmtId="0" fontId="12" fillId="2" borderId="0" xfId="0" applyFont="1" applyFill="1" applyAlignment="1" applyProtection="1">
      <alignment vertical="center"/>
    </xf>
    <xf numFmtId="0" fontId="13" fillId="2" borderId="0" xfId="0" applyFont="1" applyFill="1" applyAlignment="1" applyProtection="1">
      <alignment horizontal="left" vertical="center"/>
    </xf>
    <xf numFmtId="0" fontId="14" fillId="2" borderId="0" xfId="1" applyFont="1" applyFill="1" applyAlignment="1" applyProtection="1">
      <alignment vertical="center"/>
    </xf>
    <xf numFmtId="0" fontId="44" fillId="2" borderId="0" xfId="1" applyFill="1"/>
    <xf numFmtId="0" fontId="0" fillId="2" borderId="0" xfId="0" applyFill="1"/>
    <xf numFmtId="0" fontId="11" fillId="2" borderId="0" xfId="0" applyFont="1" applyFill="1" applyAlignment="1">
      <alignment horizontal="lef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5" fillId="0" borderId="0" xfId="0" applyFont="1" applyBorder="1" applyAlignment="1" applyProtection="1">
      <alignment horizontal="left" vertical="center"/>
    </xf>
    <xf numFmtId="0" fontId="0" fillId="0" borderId="6" xfId="0" applyBorder="1" applyProtection="1"/>
    <xf numFmtId="0" fontId="16" fillId="0" borderId="0" xfId="0" applyFont="1" applyAlignment="1">
      <alignment horizontal="left" vertical="center"/>
    </xf>
    <xf numFmtId="0" fontId="17" fillId="0" borderId="0" xfId="0" applyFont="1" applyAlignment="1">
      <alignment horizontal="left" vertical="center"/>
    </xf>
    <xf numFmtId="0" fontId="18"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19" fillId="0" borderId="0" xfId="0" applyFont="1" applyAlignment="1">
      <alignment horizontal="left" vertical="top" wrapText="1"/>
    </xf>
    <xf numFmtId="0" fontId="3" fillId="0" borderId="0" xfId="0" applyFont="1" applyBorder="1" applyAlignment="1" applyProtection="1">
      <alignment horizontal="left" vertical="top"/>
    </xf>
    <xf numFmtId="0" fontId="3" fillId="0" borderId="0" xfId="0" applyFont="1" applyBorder="1" applyAlignment="1" applyProtection="1">
      <alignment horizontal="left" vertical="top" wrapText="1"/>
    </xf>
    <xf numFmtId="0" fontId="19" fillId="0" borderId="0" xfId="0" applyFont="1" applyAlignment="1">
      <alignment horizontal="left" vertical="center"/>
    </xf>
    <xf numFmtId="0" fontId="18"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0" fillId="0" borderId="8" xfId="0" applyFont="1" applyBorder="1" applyAlignment="1" applyProtection="1">
      <alignment horizontal="left" vertical="center"/>
    </xf>
    <xf numFmtId="0" fontId="0" fillId="0" borderId="8" xfId="0" applyFont="1" applyBorder="1" applyAlignment="1" applyProtection="1">
      <alignment vertical="center"/>
    </xf>
    <xf numFmtId="4" fontId="20" fillId="0" borderId="8"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164" fontId="1" fillId="0" borderId="0" xfId="0" applyNumberFormat="1" applyFont="1" applyBorder="1" applyAlignment="1" applyProtection="1">
      <alignment horizontal="center" vertical="center"/>
    </xf>
    <xf numFmtId="4" fontId="19" fillId="0" borderId="0" xfId="0" applyNumberFormat="1" applyFont="1" applyBorder="1" applyAlignment="1" applyProtection="1">
      <alignmen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3" fillId="4" borderId="10" xfId="0" applyFont="1" applyFill="1" applyBorder="1" applyAlignment="1" applyProtection="1">
      <alignment horizontal="lef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5"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8"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5" xfId="0" applyFont="1" applyBorder="1" applyAlignment="1">
      <alignment vertical="center"/>
    </xf>
    <xf numFmtId="0" fontId="21" fillId="0" borderId="0" xfId="0" applyFont="1" applyAlignment="1" applyProtection="1">
      <alignment vertical="center"/>
    </xf>
    <xf numFmtId="165" fontId="2" fillId="0" borderId="0" xfId="0" applyNumberFormat="1" applyFont="1" applyAlignment="1" applyProtection="1">
      <alignment horizontal="left" vertical="center"/>
    </xf>
    <xf numFmtId="0" fontId="22" fillId="0" borderId="15" xfId="0" applyFont="1" applyBorder="1" applyAlignment="1">
      <alignment horizontal="center" vertical="center"/>
    </xf>
    <xf numFmtId="0" fontId="22" fillId="0" borderId="16" xfId="0" applyFont="1" applyBorder="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9" xfId="0" applyFont="1" applyBorder="1" applyAlignment="1">
      <alignment vertical="center"/>
    </xf>
    <xf numFmtId="0" fontId="1" fillId="0" borderId="18" xfId="0" applyFont="1" applyBorder="1" applyAlignment="1" applyProtection="1">
      <alignment horizontal="left" vertical="center"/>
    </xf>
    <xf numFmtId="0" fontId="0" fillId="0" borderId="19" xfId="0" applyFont="1" applyBorder="1" applyAlignment="1" applyProtection="1">
      <alignment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0" fontId="2" fillId="5" borderId="11" xfId="0" applyFont="1" applyFill="1" applyBorder="1" applyAlignment="1" applyProtection="1">
      <alignment horizontal="center" vertical="center"/>
    </xf>
    <xf numFmtId="0" fontId="18" fillId="0" borderId="20" xfId="0" applyFont="1" applyBorder="1" applyAlignment="1" applyProtection="1">
      <alignment horizontal="center" vertical="center" wrapText="1"/>
    </xf>
    <xf numFmtId="0" fontId="18" fillId="0" borderId="21" xfId="0" applyFont="1" applyBorder="1" applyAlignment="1" applyProtection="1">
      <alignment horizontal="center" vertical="center" wrapText="1"/>
    </xf>
    <xf numFmtId="0" fontId="18"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3" fillId="0" borderId="0" xfId="0" applyFont="1" applyAlignment="1" applyProtection="1">
      <alignment horizontal="center" vertical="center"/>
    </xf>
    <xf numFmtId="4" fontId="22" fillId="0" borderId="18" xfId="0" applyNumberFormat="1" applyFont="1" applyBorder="1" applyAlignment="1" applyProtection="1">
      <alignment vertical="center"/>
    </xf>
    <xf numFmtId="4" fontId="22" fillId="0" borderId="0" xfId="0" applyNumberFormat="1" applyFont="1" applyBorder="1" applyAlignment="1" applyProtection="1">
      <alignment vertical="center"/>
    </xf>
    <xf numFmtId="166" fontId="22" fillId="0" borderId="0" xfId="0" applyNumberFormat="1" applyFont="1" applyBorder="1" applyAlignment="1" applyProtection="1">
      <alignment vertical="center"/>
    </xf>
    <xf numFmtId="4" fontId="22" fillId="0" borderId="19" xfId="0" applyNumberFormat="1" applyFont="1" applyBorder="1" applyAlignment="1" applyProtection="1">
      <alignment vertical="center"/>
    </xf>
    <xf numFmtId="0" fontId="3"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4" fillId="0" borderId="5"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vertical="center"/>
    </xf>
    <xf numFmtId="0" fontId="28" fillId="0" borderId="0" xfId="0" applyFont="1" applyAlignment="1" applyProtection="1">
      <alignment horizontal="center" vertical="center"/>
    </xf>
    <xf numFmtId="0" fontId="4" fillId="0" borderId="5" xfId="0" applyFont="1" applyBorder="1" applyAlignment="1">
      <alignment vertical="center"/>
    </xf>
    <xf numFmtId="4" fontId="29" fillId="0" borderId="18"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9" xfId="0" applyNumberFormat="1" applyFont="1" applyBorder="1" applyAlignment="1" applyProtection="1">
      <alignment vertical="center"/>
    </xf>
    <xf numFmtId="0" fontId="4" fillId="0" borderId="0" xfId="0" applyFont="1" applyAlignment="1">
      <alignment horizontal="left" vertical="center"/>
    </xf>
    <xf numFmtId="4" fontId="29" fillId="0" borderId="23" xfId="0" applyNumberFormat="1" applyFont="1" applyBorder="1" applyAlignment="1" applyProtection="1">
      <alignment vertical="center"/>
    </xf>
    <xf numFmtId="4" fontId="29" fillId="0" borderId="24" xfId="0" applyNumberFormat="1" applyFont="1" applyBorder="1" applyAlignment="1" applyProtection="1">
      <alignment vertical="center"/>
    </xf>
    <xf numFmtId="166" fontId="29" fillId="0" borderId="24" xfId="0" applyNumberFormat="1" applyFont="1" applyBorder="1" applyAlignment="1" applyProtection="1">
      <alignment vertical="center"/>
    </xf>
    <xf numFmtId="4" fontId="29" fillId="0" borderId="25" xfId="0" applyNumberFormat="1" applyFont="1" applyBorder="1" applyAlignment="1" applyProtection="1">
      <alignment vertical="center"/>
    </xf>
    <xf numFmtId="0" fontId="0" fillId="0" borderId="0" xfId="0" applyProtection="1">
      <protection locked="0"/>
    </xf>
    <xf numFmtId="0" fontId="12" fillId="2" borderId="0" xfId="0" applyFont="1" applyFill="1" applyAlignment="1">
      <alignment vertical="center"/>
    </xf>
    <xf numFmtId="0" fontId="13" fillId="2" borderId="0" xfId="0" applyFont="1" applyFill="1" applyAlignment="1">
      <alignment horizontal="left" vertical="center"/>
    </xf>
    <xf numFmtId="0" fontId="30" fillId="2" borderId="0" xfId="1" applyFont="1" applyFill="1" applyAlignment="1">
      <alignment vertical="center"/>
    </xf>
    <xf numFmtId="0" fontId="12"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18" fillId="0" borderId="0" xfId="0" applyFont="1" applyBorder="1" applyAlignment="1" applyProtection="1">
      <alignment horizontal="left" vertical="center" wrapText="1"/>
    </xf>
    <xf numFmtId="0" fontId="0" fillId="0" borderId="0" xfId="0" applyFont="1" applyBorder="1" applyAlignment="1" applyProtection="1">
      <alignment vertical="center"/>
      <protection locked="0"/>
    </xf>
    <xf numFmtId="0" fontId="3" fillId="0" borderId="0" xfId="0" applyFont="1" applyBorder="1" applyAlignment="1" applyProtection="1">
      <alignment horizontal="left" vertical="center" wrapText="1"/>
    </xf>
    <xf numFmtId="0" fontId="18"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0" fillId="0" borderId="0" xfId="0" applyFont="1" applyBorder="1" applyAlignment="1" applyProtection="1">
      <alignment horizontal="left" vertical="center"/>
    </xf>
    <xf numFmtId="4" fontId="23"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0" fillId="0" borderId="0" xfId="0" applyFont="1" applyBorder="1" applyAlignment="1" applyProtection="1">
      <alignment horizontal="lef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31"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18" fillId="0" borderId="0" xfId="0" applyFont="1" applyAlignment="1" applyProtection="1">
      <alignment horizontal="left" vertical="center" wrapText="1"/>
    </xf>
    <xf numFmtId="0" fontId="2" fillId="0" borderId="0" xfId="0" applyFont="1" applyAlignment="1" applyProtection="1">
      <alignment horizontal="left" vertical="center"/>
    </xf>
    <xf numFmtId="0" fontId="18"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3" fillId="0" borderId="0" xfId="0" applyNumberFormat="1" applyFont="1" applyAlignment="1" applyProtection="1"/>
    <xf numFmtId="166" fontId="32" fillId="0" borderId="16" xfId="0" applyNumberFormat="1" applyFont="1" applyBorder="1" applyAlignment="1" applyProtection="1"/>
    <xf numFmtId="166" fontId="32" fillId="0" borderId="17" xfId="0" applyNumberFormat="1" applyFont="1" applyBorder="1" applyAlignment="1" applyProtection="1"/>
    <xf numFmtId="4" fontId="33"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34" fillId="0" borderId="0" xfId="0" applyFont="1" applyAlignment="1" applyProtection="1">
      <alignment horizontal="lef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35" fillId="0" borderId="28" xfId="0" applyFont="1" applyBorder="1" applyAlignment="1" applyProtection="1">
      <alignment horizontal="center" vertical="center"/>
    </xf>
    <xf numFmtId="49" fontId="35" fillId="0" borderId="28" xfId="0" applyNumberFormat="1" applyFont="1" applyBorder="1" applyAlignment="1" applyProtection="1">
      <alignment horizontal="left" vertical="center" wrapText="1"/>
    </xf>
    <xf numFmtId="0" fontId="35" fillId="0" borderId="28" xfId="0" applyFont="1" applyBorder="1" applyAlignment="1" applyProtection="1">
      <alignment horizontal="left" vertical="center" wrapText="1"/>
    </xf>
    <xf numFmtId="0" fontId="35" fillId="0" borderId="28" xfId="0" applyFont="1" applyBorder="1" applyAlignment="1" applyProtection="1">
      <alignment horizontal="center" vertical="center" wrapText="1"/>
    </xf>
    <xf numFmtId="167" fontId="35" fillId="0" borderId="28" xfId="0" applyNumberFormat="1" applyFont="1" applyBorder="1" applyAlignment="1" applyProtection="1">
      <alignment vertical="center"/>
    </xf>
    <xf numFmtId="4" fontId="35" fillId="3" borderId="28" xfId="0" applyNumberFormat="1" applyFont="1" applyFill="1" applyBorder="1" applyAlignment="1" applyProtection="1">
      <alignment vertical="center"/>
      <protection locked="0"/>
    </xf>
    <xf numFmtId="4" fontId="35" fillId="0" borderId="28" xfId="0" applyNumberFormat="1" applyFont="1" applyBorder="1" applyAlignment="1" applyProtection="1">
      <alignment vertical="center"/>
    </xf>
    <xf numFmtId="0" fontId="35" fillId="0" borderId="5" xfId="0" applyFont="1" applyBorder="1" applyAlignment="1">
      <alignment vertical="center"/>
    </xf>
    <xf numFmtId="0" fontId="35" fillId="3" borderId="28" xfId="0" applyFont="1" applyFill="1" applyBorder="1" applyAlignment="1" applyProtection="1">
      <alignment horizontal="left" vertical="center"/>
      <protection locked="0"/>
    </xf>
    <xf numFmtId="0" fontId="35" fillId="0" borderId="0" xfId="0" applyFont="1" applyBorder="1" applyAlignment="1" applyProtection="1">
      <alignment horizontal="center" vertical="center"/>
    </xf>
    <xf numFmtId="0" fontId="36" fillId="0" borderId="0" xfId="0" applyFont="1" applyAlignment="1" applyProtection="1">
      <alignment vertical="center" wrapText="1"/>
    </xf>
    <xf numFmtId="0" fontId="0" fillId="0" borderId="18" xfId="0" applyFont="1" applyBorder="1" applyAlignment="1" applyProtection="1">
      <alignment vertical="center"/>
    </xf>
    <xf numFmtId="167" fontId="0" fillId="3" borderId="28" xfId="0" applyNumberFormat="1" applyFont="1" applyFill="1" applyBorder="1" applyAlignment="1" applyProtection="1">
      <alignment vertical="center"/>
      <protection locked="0"/>
    </xf>
    <xf numFmtId="0" fontId="1" fillId="0" borderId="24" xfId="0" applyFont="1" applyBorder="1" applyAlignment="1" applyProtection="1">
      <alignment horizontal="center" vertical="center"/>
    </xf>
    <xf numFmtId="0" fontId="0" fillId="0" borderId="24" xfId="0" applyFont="1" applyBorder="1" applyAlignment="1" applyProtection="1">
      <alignment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0" fillId="0" borderId="0" xfId="0" applyAlignment="1">
      <alignment vertical="top"/>
      <protection locked="0"/>
    </xf>
    <xf numFmtId="0" fontId="37" fillId="0" borderId="29" xfId="0" applyFont="1" applyBorder="1" applyAlignment="1">
      <alignment vertical="center" wrapText="1"/>
      <protection locked="0"/>
    </xf>
    <xf numFmtId="0" fontId="37" fillId="0" borderId="30" xfId="0" applyFont="1" applyBorder="1" applyAlignment="1">
      <alignment vertical="center" wrapText="1"/>
      <protection locked="0"/>
    </xf>
    <xf numFmtId="0" fontId="37" fillId="0" borderId="31" xfId="0" applyFont="1" applyBorder="1" applyAlignment="1">
      <alignment vertical="center" wrapText="1"/>
      <protection locked="0"/>
    </xf>
    <xf numFmtId="0" fontId="37" fillId="0" borderId="32" xfId="0" applyFont="1" applyBorder="1" applyAlignment="1">
      <alignment horizontal="center" vertical="center" wrapText="1"/>
      <protection locked="0"/>
    </xf>
    <xf numFmtId="0" fontId="38" fillId="0" borderId="1" xfId="0" applyFont="1" applyBorder="1" applyAlignment="1">
      <alignment horizontal="center" vertical="center" wrapText="1"/>
      <protection locked="0"/>
    </xf>
    <xf numFmtId="0" fontId="37" fillId="0" borderId="33" xfId="0" applyFont="1" applyBorder="1" applyAlignment="1">
      <alignment horizontal="center" vertical="center" wrapText="1"/>
      <protection locked="0"/>
    </xf>
    <xf numFmtId="0" fontId="37" fillId="0" borderId="32" xfId="0" applyFont="1" applyBorder="1" applyAlignment="1">
      <alignment vertical="center" wrapText="1"/>
      <protection locked="0"/>
    </xf>
    <xf numFmtId="0" fontId="39" fillId="0" borderId="34" xfId="0" applyFont="1" applyBorder="1" applyAlignment="1">
      <alignment horizontal="left" wrapText="1"/>
      <protection locked="0"/>
    </xf>
    <xf numFmtId="0" fontId="37" fillId="0" borderId="33" xfId="0" applyFont="1" applyBorder="1" applyAlignment="1">
      <alignment vertical="center" wrapText="1"/>
      <protection locked="0"/>
    </xf>
    <xf numFmtId="0" fontId="39" fillId="0" borderId="1" xfId="0" applyFont="1" applyBorder="1" applyAlignment="1">
      <alignment horizontal="left" vertical="center" wrapText="1"/>
      <protection locked="0"/>
    </xf>
    <xf numFmtId="0" fontId="40" fillId="0" borderId="1" xfId="0" applyFont="1" applyBorder="1" applyAlignment="1">
      <alignment horizontal="left" vertical="center" wrapText="1"/>
      <protection locked="0"/>
    </xf>
    <xf numFmtId="0" fontId="40" fillId="0" borderId="32" xfId="0" applyFont="1" applyBorder="1" applyAlignment="1">
      <alignment vertical="center" wrapText="1"/>
      <protection locked="0"/>
    </xf>
    <xf numFmtId="0" fontId="40" fillId="0" borderId="1" xfId="0" applyFont="1" applyBorder="1" applyAlignment="1">
      <alignment vertical="center" wrapText="1"/>
      <protection locked="0"/>
    </xf>
    <xf numFmtId="0" fontId="40" fillId="0" borderId="1" xfId="0" applyFont="1" applyBorder="1" applyAlignment="1">
      <alignment vertical="center"/>
      <protection locked="0"/>
    </xf>
    <xf numFmtId="0" fontId="40" fillId="0" borderId="1" xfId="0" applyFont="1" applyBorder="1" applyAlignment="1">
      <alignment horizontal="left" vertical="center"/>
      <protection locked="0"/>
    </xf>
    <xf numFmtId="49" fontId="40" fillId="0" borderId="1" xfId="0" applyNumberFormat="1" applyFont="1" applyBorder="1" applyAlignment="1">
      <alignment horizontal="left" vertical="center" wrapText="1"/>
      <protection locked="0"/>
    </xf>
    <xf numFmtId="49" fontId="40" fillId="0" borderId="1" xfId="0" applyNumberFormat="1" applyFont="1" applyBorder="1" applyAlignment="1">
      <alignment vertical="center" wrapText="1"/>
      <protection locked="0"/>
    </xf>
    <xf numFmtId="0" fontId="37" fillId="0" borderId="35" xfId="0" applyFont="1" applyBorder="1" applyAlignment="1">
      <alignment vertical="center" wrapText="1"/>
      <protection locked="0"/>
    </xf>
    <xf numFmtId="0" fontId="41" fillId="0" borderId="34" xfId="0" applyFont="1" applyBorder="1" applyAlignment="1">
      <alignment vertical="center" wrapText="1"/>
      <protection locked="0"/>
    </xf>
    <xf numFmtId="0" fontId="37" fillId="0" borderId="36" xfId="0" applyFont="1" applyBorder="1" applyAlignment="1">
      <alignment vertical="center" wrapText="1"/>
      <protection locked="0"/>
    </xf>
    <xf numFmtId="0" fontId="37" fillId="0" borderId="1" xfId="0" applyFont="1" applyBorder="1" applyAlignment="1">
      <alignment vertical="top"/>
      <protection locked="0"/>
    </xf>
    <xf numFmtId="0" fontId="37" fillId="0" borderId="0" xfId="0" applyFont="1" applyAlignment="1">
      <alignment vertical="top"/>
      <protection locked="0"/>
    </xf>
    <xf numFmtId="0" fontId="37" fillId="0" borderId="29" xfId="0" applyFont="1" applyBorder="1" applyAlignment="1">
      <alignment horizontal="left" vertical="center"/>
      <protection locked="0"/>
    </xf>
    <xf numFmtId="0" fontId="37" fillId="0" borderId="30" xfId="0" applyFont="1" applyBorder="1" applyAlignment="1">
      <alignment horizontal="left" vertical="center"/>
      <protection locked="0"/>
    </xf>
    <xf numFmtId="0" fontId="37" fillId="0" borderId="31" xfId="0" applyFont="1" applyBorder="1" applyAlignment="1">
      <alignment horizontal="left" vertical="center"/>
      <protection locked="0"/>
    </xf>
    <xf numFmtId="0" fontId="37" fillId="0" borderId="32" xfId="0" applyFont="1" applyBorder="1" applyAlignment="1">
      <alignment horizontal="left" vertical="center"/>
      <protection locked="0"/>
    </xf>
    <xf numFmtId="0" fontId="38" fillId="0" borderId="1" xfId="0" applyFont="1" applyBorder="1" applyAlignment="1">
      <alignment horizontal="center" vertical="center"/>
      <protection locked="0"/>
    </xf>
    <xf numFmtId="0" fontId="37" fillId="0" borderId="33" xfId="0" applyFont="1" applyBorder="1" applyAlignment="1">
      <alignment horizontal="left" vertical="center"/>
      <protection locked="0"/>
    </xf>
    <xf numFmtId="0" fontId="39" fillId="0" borderId="1" xfId="0" applyFont="1" applyBorder="1" applyAlignment="1">
      <alignment horizontal="left" vertical="center"/>
      <protection locked="0"/>
    </xf>
    <xf numFmtId="0" fontId="42" fillId="0" borderId="0" xfId="0" applyFont="1" applyAlignment="1">
      <alignment horizontal="left" vertical="center"/>
      <protection locked="0"/>
    </xf>
    <xf numFmtId="0" fontId="39" fillId="0" borderId="34" xfId="0" applyFont="1" applyBorder="1" applyAlignment="1">
      <alignment horizontal="left" vertical="center"/>
      <protection locked="0"/>
    </xf>
    <xf numFmtId="0" fontId="39" fillId="0" borderId="34" xfId="0" applyFont="1" applyBorder="1" applyAlignment="1">
      <alignment horizontal="center" vertical="center"/>
      <protection locked="0"/>
    </xf>
    <xf numFmtId="0" fontId="42" fillId="0" borderId="34" xfId="0" applyFont="1" applyBorder="1" applyAlignment="1">
      <alignment horizontal="left" vertical="center"/>
      <protection locked="0"/>
    </xf>
    <xf numFmtId="0" fontId="43" fillId="0" borderId="1" xfId="0" applyFont="1" applyBorder="1" applyAlignment="1">
      <alignment horizontal="left" vertical="center"/>
      <protection locked="0"/>
    </xf>
    <xf numFmtId="0" fontId="40" fillId="0" borderId="0" xfId="0" applyFont="1" applyAlignment="1">
      <alignment horizontal="left" vertical="center"/>
      <protection locked="0"/>
    </xf>
    <xf numFmtId="0" fontId="40" fillId="0" borderId="1" xfId="0" applyFont="1" applyBorder="1" applyAlignment="1">
      <alignment horizontal="center" vertical="center"/>
      <protection locked="0"/>
    </xf>
    <xf numFmtId="0" fontId="40" fillId="0" borderId="32" xfId="0" applyFont="1" applyBorder="1" applyAlignment="1">
      <alignment horizontal="left" vertical="center"/>
      <protection locked="0"/>
    </xf>
    <xf numFmtId="0" fontId="40" fillId="0" borderId="1" xfId="0" applyFont="1" applyFill="1" applyBorder="1" applyAlignment="1">
      <alignment horizontal="left" vertical="center"/>
      <protection locked="0"/>
    </xf>
    <xf numFmtId="0" fontId="40" fillId="0" borderId="1" xfId="0" applyFont="1" applyFill="1" applyBorder="1" applyAlignment="1">
      <alignment horizontal="center" vertical="center"/>
      <protection locked="0"/>
    </xf>
    <xf numFmtId="0" fontId="37" fillId="0" borderId="35" xfId="0" applyFont="1" applyBorder="1" applyAlignment="1">
      <alignment horizontal="left" vertical="center"/>
      <protection locked="0"/>
    </xf>
    <xf numFmtId="0" fontId="41" fillId="0" borderId="34" xfId="0" applyFont="1" applyBorder="1" applyAlignment="1">
      <alignment horizontal="left" vertical="center"/>
      <protection locked="0"/>
    </xf>
    <xf numFmtId="0" fontId="37" fillId="0" borderId="36" xfId="0" applyFont="1" applyBorder="1" applyAlignment="1">
      <alignment horizontal="left" vertical="center"/>
      <protection locked="0"/>
    </xf>
    <xf numFmtId="0" fontId="37" fillId="0" borderId="1" xfId="0" applyFont="1" applyBorder="1" applyAlignment="1">
      <alignment horizontal="left" vertical="center"/>
      <protection locked="0"/>
    </xf>
    <xf numFmtId="0" fontId="41" fillId="0" borderId="1" xfId="0" applyFont="1" applyBorder="1" applyAlignment="1">
      <alignment horizontal="left" vertical="center"/>
      <protection locked="0"/>
    </xf>
    <xf numFmtId="0" fontId="42" fillId="0" borderId="1" xfId="0" applyFont="1" applyBorder="1" applyAlignment="1">
      <alignment horizontal="left" vertical="center"/>
      <protection locked="0"/>
    </xf>
    <xf numFmtId="0" fontId="40" fillId="0" borderId="34" xfId="0" applyFont="1" applyBorder="1" applyAlignment="1">
      <alignment horizontal="left" vertical="center"/>
      <protection locked="0"/>
    </xf>
    <xf numFmtId="0" fontId="37" fillId="0" borderId="1" xfId="0" applyFont="1" applyBorder="1" applyAlignment="1">
      <alignment horizontal="left" vertical="center" wrapText="1"/>
      <protection locked="0"/>
    </xf>
    <xf numFmtId="0" fontId="40" fillId="0" borderId="1" xfId="0" applyFont="1" applyBorder="1" applyAlignment="1">
      <alignment horizontal="center" vertical="center" wrapText="1"/>
      <protection locked="0"/>
    </xf>
    <xf numFmtId="0" fontId="37" fillId="0" borderId="29" xfId="0" applyFont="1" applyBorder="1" applyAlignment="1">
      <alignment horizontal="left" vertical="center" wrapText="1"/>
      <protection locked="0"/>
    </xf>
    <xf numFmtId="0" fontId="37" fillId="0" borderId="30" xfId="0" applyFont="1" applyBorder="1" applyAlignment="1">
      <alignment horizontal="left" vertical="center" wrapText="1"/>
      <protection locked="0"/>
    </xf>
    <xf numFmtId="0" fontId="37" fillId="0" borderId="31" xfId="0" applyFont="1" applyBorder="1" applyAlignment="1">
      <alignment horizontal="left" vertical="center" wrapText="1"/>
      <protection locked="0"/>
    </xf>
    <xf numFmtId="0" fontId="37" fillId="0" borderId="32" xfId="0" applyFont="1" applyBorder="1" applyAlignment="1">
      <alignment horizontal="left" vertical="center" wrapText="1"/>
      <protection locked="0"/>
    </xf>
    <xf numFmtId="0" fontId="37" fillId="0" borderId="33" xfId="0" applyFont="1" applyBorder="1" applyAlignment="1">
      <alignment horizontal="left" vertical="center" wrapText="1"/>
      <protection locked="0"/>
    </xf>
    <xf numFmtId="0" fontId="42" fillId="0" borderId="32" xfId="0" applyFont="1" applyBorder="1" applyAlignment="1">
      <alignment horizontal="left" vertical="center" wrapText="1"/>
      <protection locked="0"/>
    </xf>
    <xf numFmtId="0" fontId="42" fillId="0" borderId="33" xfId="0" applyFont="1" applyBorder="1" applyAlignment="1">
      <alignment horizontal="left" vertical="center" wrapText="1"/>
      <protection locked="0"/>
    </xf>
    <xf numFmtId="0" fontId="40" fillId="0" borderId="32" xfId="0" applyFont="1" applyBorder="1" applyAlignment="1">
      <alignment horizontal="left" vertical="center" wrapText="1"/>
      <protection locked="0"/>
    </xf>
    <xf numFmtId="0" fontId="40" fillId="0" borderId="33" xfId="0" applyFont="1" applyBorder="1" applyAlignment="1">
      <alignment horizontal="left" vertical="center" wrapText="1"/>
      <protection locked="0"/>
    </xf>
    <xf numFmtId="0" fontId="40" fillId="0" borderId="33" xfId="0" applyFont="1" applyBorder="1" applyAlignment="1">
      <alignment horizontal="left" vertical="center"/>
      <protection locked="0"/>
    </xf>
    <xf numFmtId="0" fontId="40" fillId="0" borderId="35" xfId="0" applyFont="1" applyBorder="1" applyAlignment="1">
      <alignment horizontal="left" vertical="center" wrapText="1"/>
      <protection locked="0"/>
    </xf>
    <xf numFmtId="0" fontId="40" fillId="0" borderId="34" xfId="0" applyFont="1" applyBorder="1" applyAlignment="1">
      <alignment horizontal="left" vertical="center" wrapText="1"/>
      <protection locked="0"/>
    </xf>
    <xf numFmtId="0" fontId="40" fillId="0" borderId="36" xfId="0" applyFont="1" applyBorder="1" applyAlignment="1">
      <alignment horizontal="left" vertical="center" wrapText="1"/>
      <protection locked="0"/>
    </xf>
    <xf numFmtId="0" fontId="40" fillId="0" borderId="1" xfId="0" applyFont="1" applyBorder="1" applyAlignment="1">
      <alignment horizontal="left" vertical="top"/>
      <protection locked="0"/>
    </xf>
    <xf numFmtId="0" fontId="40" fillId="0" borderId="1" xfId="0" applyFont="1" applyBorder="1" applyAlignment="1">
      <alignment horizontal="center" vertical="top"/>
      <protection locked="0"/>
    </xf>
    <xf numFmtId="0" fontId="40" fillId="0" borderId="35" xfId="0" applyFont="1" applyBorder="1" applyAlignment="1">
      <alignment horizontal="left" vertical="center"/>
      <protection locked="0"/>
    </xf>
    <xf numFmtId="0" fontId="40" fillId="0" borderId="36" xfId="0" applyFont="1" applyBorder="1" applyAlignment="1">
      <alignment horizontal="left" vertical="center"/>
      <protection locked="0"/>
    </xf>
    <xf numFmtId="0" fontId="42" fillId="0" borderId="0" xfId="0" applyFont="1" applyAlignment="1">
      <alignment vertical="center"/>
      <protection locked="0"/>
    </xf>
    <xf numFmtId="0" fontId="39" fillId="0" borderId="1" xfId="0" applyFont="1" applyBorder="1" applyAlignment="1">
      <alignment vertical="center"/>
      <protection locked="0"/>
    </xf>
    <xf numFmtId="0" fontId="42" fillId="0" borderId="34" xfId="0" applyFont="1" applyBorder="1" applyAlignment="1">
      <alignment vertical="center"/>
      <protection locked="0"/>
    </xf>
    <xf numFmtId="0" fontId="39" fillId="0" borderId="34" xfId="0" applyFont="1" applyBorder="1" applyAlignment="1">
      <alignment vertical="center"/>
      <protection locked="0"/>
    </xf>
    <xf numFmtId="0" fontId="0" fillId="0" borderId="1" xfId="0" applyBorder="1" applyAlignment="1">
      <alignment vertical="top"/>
      <protection locked="0"/>
    </xf>
    <xf numFmtId="49" fontId="40" fillId="0" borderId="1" xfId="0" applyNumberFormat="1" applyFont="1" applyBorder="1" applyAlignment="1">
      <alignment horizontal="left" vertical="center"/>
      <protection locked="0"/>
    </xf>
    <xf numFmtId="0" fontId="0" fillId="0" borderId="34" xfId="0" applyBorder="1" applyAlignment="1">
      <alignment vertical="top"/>
      <protection locked="0"/>
    </xf>
    <xf numFmtId="0" fontId="39" fillId="0" borderId="34" xfId="0" applyFont="1" applyBorder="1" applyAlignment="1">
      <alignment horizontal="left"/>
      <protection locked="0"/>
    </xf>
    <xf numFmtId="0" fontId="42" fillId="0" borderId="34" xfId="0" applyFont="1" applyBorder="1" applyAlignment="1">
      <protection locked="0"/>
    </xf>
    <xf numFmtId="0" fontId="37" fillId="0" borderId="32" xfId="0" applyFont="1" applyBorder="1" applyAlignment="1">
      <alignment vertical="top"/>
      <protection locked="0"/>
    </xf>
    <xf numFmtId="0" fontId="37" fillId="0" borderId="33" xfId="0" applyFont="1" applyBorder="1" applyAlignment="1">
      <alignment vertical="top"/>
      <protection locked="0"/>
    </xf>
    <xf numFmtId="0" fontId="37" fillId="0" borderId="1" xfId="0" applyFont="1" applyBorder="1" applyAlignment="1">
      <alignment horizontal="center" vertical="center"/>
      <protection locked="0"/>
    </xf>
    <xf numFmtId="0" fontId="37" fillId="0" borderId="1" xfId="0" applyFont="1" applyBorder="1" applyAlignment="1">
      <alignment horizontal="left" vertical="top"/>
      <protection locked="0"/>
    </xf>
    <xf numFmtId="0" fontId="37" fillId="0" borderId="35" xfId="0" applyFont="1" applyBorder="1" applyAlignment="1">
      <alignment vertical="top"/>
      <protection locked="0"/>
    </xf>
    <xf numFmtId="0" fontId="37" fillId="0" borderId="34" xfId="0" applyFont="1" applyBorder="1" applyAlignment="1">
      <alignment vertical="top"/>
      <protection locked="0"/>
    </xf>
    <xf numFmtId="0" fontId="37" fillId="0" borderId="36" xfId="0" applyFont="1" applyBorder="1" applyAlignment="1">
      <alignment vertical="top"/>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styles" Target="styles.xml" /><Relationship Id="rId6" Type="http://schemas.openxmlformats.org/officeDocument/2006/relationships/theme" Target="theme/theme1.xml" /><Relationship Id="rId7" Type="http://schemas.openxmlformats.org/officeDocument/2006/relationships/calcChain" Target="calcChain.xml" /><Relationship Id="rId8"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pane activePane="bottomLeft" state="frozen" topLeftCell="A2" ySplit="1"/>
    </sheetView>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1.67" hidden="1" customWidth="1"/>
    <col min="51" max="51" width="21.67" hidden="1" customWidth="1"/>
    <col min="52" max="52" width="21.67" hidden="1" customWidth="1"/>
    <col min="53" max="53" width="19.17" hidden="1" customWidth="1"/>
    <col min="54" max="54" width="25" hidden="1" customWidth="1"/>
    <col min="55" max="55" width="19.1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ht="21.36" customHeight="1">
      <c r="A1" s="14" t="s">
        <v>0</v>
      </c>
      <c r="B1" s="15"/>
      <c r="C1" s="15"/>
      <c r="D1" s="16" t="s">
        <v>1</v>
      </c>
      <c r="E1" s="15"/>
      <c r="F1" s="15"/>
      <c r="G1" s="15"/>
      <c r="H1" s="15"/>
      <c r="I1" s="15"/>
      <c r="J1" s="15"/>
      <c r="K1" s="17" t="s">
        <v>2</v>
      </c>
      <c r="L1" s="17"/>
      <c r="M1" s="17"/>
      <c r="N1" s="17"/>
      <c r="O1" s="17"/>
      <c r="P1" s="17"/>
      <c r="Q1" s="17"/>
      <c r="R1" s="17"/>
      <c r="S1" s="17"/>
      <c r="T1" s="15"/>
      <c r="U1" s="15"/>
      <c r="V1" s="15"/>
      <c r="W1" s="17" t="s">
        <v>3</v>
      </c>
      <c r="X1" s="17"/>
      <c r="Y1" s="17"/>
      <c r="Z1" s="17"/>
      <c r="AA1" s="17"/>
      <c r="AB1" s="17"/>
      <c r="AC1" s="17"/>
      <c r="AD1" s="17"/>
      <c r="AE1" s="17"/>
      <c r="AF1" s="17"/>
      <c r="AG1" s="17"/>
      <c r="AH1" s="17"/>
      <c r="AI1" s="18"/>
      <c r="AJ1" s="19"/>
      <c r="AK1" s="19"/>
      <c r="AL1" s="19"/>
      <c r="AM1" s="19"/>
      <c r="AN1" s="19"/>
      <c r="AO1" s="19"/>
      <c r="AP1" s="19"/>
      <c r="AQ1" s="19"/>
      <c r="AR1" s="19"/>
      <c r="AS1" s="19"/>
      <c r="AT1" s="19"/>
      <c r="AU1" s="19"/>
      <c r="AV1" s="19"/>
      <c r="AW1" s="19"/>
      <c r="AX1" s="19"/>
      <c r="AY1" s="19"/>
      <c r="AZ1" s="19"/>
      <c r="BA1" s="20" t="s">
        <v>4</v>
      </c>
      <c r="BB1" s="20" t="s">
        <v>5</v>
      </c>
      <c r="BC1" s="19"/>
      <c r="BD1" s="19"/>
      <c r="BE1" s="19"/>
      <c r="BF1" s="19"/>
      <c r="BG1" s="19"/>
      <c r="BH1" s="19"/>
      <c r="BI1" s="19"/>
      <c r="BJ1" s="19"/>
      <c r="BK1" s="19"/>
      <c r="BL1" s="19"/>
      <c r="BM1" s="19"/>
      <c r="BN1" s="19"/>
      <c r="BO1" s="19"/>
      <c r="BP1" s="19"/>
      <c r="BQ1" s="19"/>
      <c r="BR1" s="19"/>
      <c r="BT1" s="21" t="s">
        <v>6</v>
      </c>
      <c r="BU1" s="21" t="s">
        <v>6</v>
      </c>
      <c r="BV1" s="21" t="s">
        <v>7</v>
      </c>
    </row>
    <row r="2" ht="36.96" customHeight="1">
      <c r="AR2"/>
      <c r="BS2" s="22" t="s">
        <v>8</v>
      </c>
      <c r="BT2" s="22" t="s">
        <v>9</v>
      </c>
    </row>
    <row r="3" ht="6.96" customHeight="1">
      <c r="B3" s="23"/>
      <c r="C3" s="24"/>
      <c r="D3" s="24"/>
      <c r="E3" s="24"/>
      <c r="F3" s="24"/>
      <c r="G3" s="24"/>
      <c r="H3" s="24"/>
      <c r="I3" s="24"/>
      <c r="J3" s="24"/>
      <c r="K3" s="24"/>
      <c r="L3" s="24"/>
      <c r="M3" s="24"/>
      <c r="N3" s="24"/>
      <c r="O3" s="24"/>
      <c r="P3" s="24"/>
      <c r="Q3" s="24"/>
      <c r="R3" s="24"/>
      <c r="S3" s="24"/>
      <c r="T3" s="24"/>
      <c r="U3" s="24"/>
      <c r="V3" s="24"/>
      <c r="W3" s="24"/>
      <c r="X3" s="24"/>
      <c r="Y3" s="24"/>
      <c r="Z3" s="24"/>
      <c r="AA3" s="24"/>
      <c r="AB3" s="24"/>
      <c r="AC3" s="24"/>
      <c r="AD3" s="24"/>
      <c r="AE3" s="24"/>
      <c r="AF3" s="24"/>
      <c r="AG3" s="24"/>
      <c r="AH3" s="24"/>
      <c r="AI3" s="24"/>
      <c r="AJ3" s="24"/>
      <c r="AK3" s="24"/>
      <c r="AL3" s="24"/>
      <c r="AM3" s="24"/>
      <c r="AN3" s="24"/>
      <c r="AO3" s="24"/>
      <c r="AP3" s="24"/>
      <c r="AQ3" s="25"/>
      <c r="BS3" s="22" t="s">
        <v>8</v>
      </c>
      <c r="BT3" s="22" t="s">
        <v>10</v>
      </c>
    </row>
    <row r="4" ht="36.96" customHeight="1">
      <c r="B4" s="26"/>
      <c r="C4" s="27"/>
      <c r="D4" s="28" t="s">
        <v>11</v>
      </c>
      <c r="E4" s="27"/>
      <c r="F4" s="27"/>
      <c r="G4" s="27"/>
      <c r="H4" s="27"/>
      <c r="I4" s="27"/>
      <c r="J4" s="27"/>
      <c r="K4" s="27"/>
      <c r="L4" s="27"/>
      <c r="M4" s="27"/>
      <c r="N4" s="27"/>
      <c r="O4" s="27"/>
      <c r="P4" s="27"/>
      <c r="Q4" s="27"/>
      <c r="R4" s="27"/>
      <c r="S4" s="27"/>
      <c r="T4" s="27"/>
      <c r="U4" s="27"/>
      <c r="V4" s="27"/>
      <c r="W4" s="27"/>
      <c r="X4" s="27"/>
      <c r="Y4" s="27"/>
      <c r="Z4" s="27"/>
      <c r="AA4" s="27"/>
      <c r="AB4" s="27"/>
      <c r="AC4" s="27"/>
      <c r="AD4" s="27"/>
      <c r="AE4" s="27"/>
      <c r="AF4" s="27"/>
      <c r="AG4" s="27"/>
      <c r="AH4" s="27"/>
      <c r="AI4" s="27"/>
      <c r="AJ4" s="27"/>
      <c r="AK4" s="27"/>
      <c r="AL4" s="27"/>
      <c r="AM4" s="27"/>
      <c r="AN4" s="27"/>
      <c r="AO4" s="27"/>
      <c r="AP4" s="27"/>
      <c r="AQ4" s="29"/>
      <c r="AS4" s="30" t="s">
        <v>12</v>
      </c>
      <c r="BE4" s="31" t="s">
        <v>13</v>
      </c>
      <c r="BS4" s="22" t="s">
        <v>14</v>
      </c>
    </row>
    <row r="5" ht="14.4" customHeight="1">
      <c r="B5" s="26"/>
      <c r="C5" s="27"/>
      <c r="D5" s="32" t="s">
        <v>15</v>
      </c>
      <c r="E5" s="27"/>
      <c r="F5" s="27"/>
      <c r="G5" s="27"/>
      <c r="H5" s="27"/>
      <c r="I5" s="27"/>
      <c r="J5" s="27"/>
      <c r="K5" s="33" t="s">
        <v>16</v>
      </c>
      <c r="L5" s="27"/>
      <c r="M5" s="27"/>
      <c r="N5" s="27"/>
      <c r="O5" s="27"/>
      <c r="P5" s="27"/>
      <c r="Q5" s="27"/>
      <c r="R5" s="27"/>
      <c r="S5" s="27"/>
      <c r="T5" s="27"/>
      <c r="U5" s="27"/>
      <c r="V5" s="27"/>
      <c r="W5" s="27"/>
      <c r="X5" s="27"/>
      <c r="Y5" s="27"/>
      <c r="Z5" s="27"/>
      <c r="AA5" s="27"/>
      <c r="AB5" s="27"/>
      <c r="AC5" s="27"/>
      <c r="AD5" s="27"/>
      <c r="AE5" s="27"/>
      <c r="AF5" s="27"/>
      <c r="AG5" s="27"/>
      <c r="AH5" s="27"/>
      <c r="AI5" s="27"/>
      <c r="AJ5" s="27"/>
      <c r="AK5" s="27"/>
      <c r="AL5" s="27"/>
      <c r="AM5" s="27"/>
      <c r="AN5" s="27"/>
      <c r="AO5" s="27"/>
      <c r="AP5" s="27"/>
      <c r="AQ5" s="29"/>
      <c r="BE5" s="34" t="s">
        <v>17</v>
      </c>
      <c r="BS5" s="22" t="s">
        <v>8</v>
      </c>
    </row>
    <row r="6" ht="36.96" customHeight="1">
      <c r="B6" s="26"/>
      <c r="C6" s="27"/>
      <c r="D6" s="35" t="s">
        <v>18</v>
      </c>
      <c r="E6" s="27"/>
      <c r="F6" s="27"/>
      <c r="G6" s="27"/>
      <c r="H6" s="27"/>
      <c r="I6" s="27"/>
      <c r="J6" s="27"/>
      <c r="K6" s="36" t="s">
        <v>19</v>
      </c>
      <c r="L6" s="27"/>
      <c r="M6" s="27"/>
      <c r="N6" s="27"/>
      <c r="O6" s="27"/>
      <c r="P6" s="27"/>
      <c r="Q6" s="27"/>
      <c r="R6" s="27"/>
      <c r="S6" s="27"/>
      <c r="T6" s="27"/>
      <c r="U6" s="27"/>
      <c r="V6" s="27"/>
      <c r="W6" s="27"/>
      <c r="X6" s="27"/>
      <c r="Y6" s="27"/>
      <c r="Z6" s="27"/>
      <c r="AA6" s="27"/>
      <c r="AB6" s="27"/>
      <c r="AC6" s="27"/>
      <c r="AD6" s="27"/>
      <c r="AE6" s="27"/>
      <c r="AF6" s="27"/>
      <c r="AG6" s="27"/>
      <c r="AH6" s="27"/>
      <c r="AI6" s="27"/>
      <c r="AJ6" s="27"/>
      <c r="AK6" s="27"/>
      <c r="AL6" s="27"/>
      <c r="AM6" s="27"/>
      <c r="AN6" s="27"/>
      <c r="AO6" s="27"/>
      <c r="AP6" s="27"/>
      <c r="AQ6" s="29"/>
      <c r="BE6" s="37"/>
      <c r="BS6" s="22" t="s">
        <v>20</v>
      </c>
    </row>
    <row r="7" ht="14.4" customHeight="1">
      <c r="B7" s="26"/>
      <c r="C7" s="27"/>
      <c r="D7" s="38" t="s">
        <v>21</v>
      </c>
      <c r="E7" s="27"/>
      <c r="F7" s="27"/>
      <c r="G7" s="27"/>
      <c r="H7" s="27"/>
      <c r="I7" s="27"/>
      <c r="J7" s="27"/>
      <c r="K7" s="33" t="s">
        <v>22</v>
      </c>
      <c r="L7" s="27"/>
      <c r="M7" s="27"/>
      <c r="N7" s="27"/>
      <c r="O7" s="27"/>
      <c r="P7" s="27"/>
      <c r="Q7" s="27"/>
      <c r="R7" s="27"/>
      <c r="S7" s="27"/>
      <c r="T7" s="27"/>
      <c r="U7" s="27"/>
      <c r="V7" s="27"/>
      <c r="W7" s="27"/>
      <c r="X7" s="27"/>
      <c r="Y7" s="27"/>
      <c r="Z7" s="27"/>
      <c r="AA7" s="27"/>
      <c r="AB7" s="27"/>
      <c r="AC7" s="27"/>
      <c r="AD7" s="27"/>
      <c r="AE7" s="27"/>
      <c r="AF7" s="27"/>
      <c r="AG7" s="27"/>
      <c r="AH7" s="27"/>
      <c r="AI7" s="27"/>
      <c r="AJ7" s="27"/>
      <c r="AK7" s="38" t="s">
        <v>23</v>
      </c>
      <c r="AL7" s="27"/>
      <c r="AM7" s="27"/>
      <c r="AN7" s="33" t="s">
        <v>22</v>
      </c>
      <c r="AO7" s="27"/>
      <c r="AP7" s="27"/>
      <c r="AQ7" s="29"/>
      <c r="BE7" s="37"/>
      <c r="BS7" s="22" t="s">
        <v>24</v>
      </c>
    </row>
    <row r="8" ht="14.4" customHeight="1">
      <c r="B8" s="26"/>
      <c r="C8" s="27"/>
      <c r="D8" s="38" t="s">
        <v>25</v>
      </c>
      <c r="E8" s="27"/>
      <c r="F8" s="27"/>
      <c r="G8" s="27"/>
      <c r="H8" s="27"/>
      <c r="I8" s="27"/>
      <c r="J8" s="27"/>
      <c r="K8" s="33" t="s">
        <v>26</v>
      </c>
      <c r="L8" s="27"/>
      <c r="M8" s="27"/>
      <c r="N8" s="27"/>
      <c r="O8" s="27"/>
      <c r="P8" s="27"/>
      <c r="Q8" s="27"/>
      <c r="R8" s="27"/>
      <c r="S8" s="27"/>
      <c r="T8" s="27"/>
      <c r="U8" s="27"/>
      <c r="V8" s="27"/>
      <c r="W8" s="27"/>
      <c r="X8" s="27"/>
      <c r="Y8" s="27"/>
      <c r="Z8" s="27"/>
      <c r="AA8" s="27"/>
      <c r="AB8" s="27"/>
      <c r="AC8" s="27"/>
      <c r="AD8" s="27"/>
      <c r="AE8" s="27"/>
      <c r="AF8" s="27"/>
      <c r="AG8" s="27"/>
      <c r="AH8" s="27"/>
      <c r="AI8" s="27"/>
      <c r="AJ8" s="27"/>
      <c r="AK8" s="38" t="s">
        <v>27</v>
      </c>
      <c r="AL8" s="27"/>
      <c r="AM8" s="27"/>
      <c r="AN8" s="39" t="s">
        <v>28</v>
      </c>
      <c r="AO8" s="27"/>
      <c r="AP8" s="27"/>
      <c r="AQ8" s="29"/>
      <c r="BE8" s="37"/>
      <c r="BS8" s="22" t="s">
        <v>29</v>
      </c>
    </row>
    <row r="9" ht="14.4" customHeight="1">
      <c r="B9" s="26"/>
      <c r="C9" s="27"/>
      <c r="D9" s="27"/>
      <c r="E9" s="27"/>
      <c r="F9" s="27"/>
      <c r="G9" s="27"/>
      <c r="H9" s="27"/>
      <c r="I9" s="27"/>
      <c r="J9" s="27"/>
      <c r="K9" s="27"/>
      <c r="L9" s="27"/>
      <c r="M9" s="27"/>
      <c r="N9" s="27"/>
      <c r="O9" s="27"/>
      <c r="P9" s="27"/>
      <c r="Q9" s="27"/>
      <c r="R9" s="27"/>
      <c r="S9" s="27"/>
      <c r="T9" s="27"/>
      <c r="U9" s="27"/>
      <c r="V9" s="27"/>
      <c r="W9" s="27"/>
      <c r="X9" s="27"/>
      <c r="Y9" s="27"/>
      <c r="Z9" s="27"/>
      <c r="AA9" s="27"/>
      <c r="AB9" s="27"/>
      <c r="AC9" s="27"/>
      <c r="AD9" s="27"/>
      <c r="AE9" s="27"/>
      <c r="AF9" s="27"/>
      <c r="AG9" s="27"/>
      <c r="AH9" s="27"/>
      <c r="AI9" s="27"/>
      <c r="AJ9" s="27"/>
      <c r="AK9" s="27"/>
      <c r="AL9" s="27"/>
      <c r="AM9" s="27"/>
      <c r="AN9" s="27"/>
      <c r="AO9" s="27"/>
      <c r="AP9" s="27"/>
      <c r="AQ9" s="29"/>
      <c r="BE9" s="37"/>
      <c r="BS9" s="22" t="s">
        <v>30</v>
      </c>
    </row>
    <row r="10" ht="14.4" customHeight="1">
      <c r="B10" s="26"/>
      <c r="C10" s="27"/>
      <c r="D10" s="38" t="s">
        <v>31</v>
      </c>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38" t="s">
        <v>32</v>
      </c>
      <c r="AL10" s="27"/>
      <c r="AM10" s="27"/>
      <c r="AN10" s="33" t="s">
        <v>22</v>
      </c>
      <c r="AO10" s="27"/>
      <c r="AP10" s="27"/>
      <c r="AQ10" s="29"/>
      <c r="BE10" s="37"/>
      <c r="BS10" s="22" t="s">
        <v>20</v>
      </c>
    </row>
    <row r="11" ht="18.48" customHeight="1">
      <c r="B11" s="26"/>
      <c r="C11" s="27"/>
      <c r="D11" s="27"/>
      <c r="E11" s="33" t="s">
        <v>33</v>
      </c>
      <c r="F11" s="27"/>
      <c r="G11" s="27"/>
      <c r="H11" s="27"/>
      <c r="I11" s="27"/>
      <c r="J11" s="27"/>
      <c r="K11" s="27"/>
      <c r="L11" s="27"/>
      <c r="M11" s="27"/>
      <c r="N11" s="27"/>
      <c r="O11" s="27"/>
      <c r="P11" s="27"/>
      <c r="Q11" s="27"/>
      <c r="R11" s="27"/>
      <c r="S11" s="27"/>
      <c r="T11" s="27"/>
      <c r="U11" s="27"/>
      <c r="V11" s="27"/>
      <c r="W11" s="27"/>
      <c r="X11" s="27"/>
      <c r="Y11" s="27"/>
      <c r="Z11" s="27"/>
      <c r="AA11" s="27"/>
      <c r="AB11" s="27"/>
      <c r="AC11" s="27"/>
      <c r="AD11" s="27"/>
      <c r="AE11" s="27"/>
      <c r="AF11" s="27"/>
      <c r="AG11" s="27"/>
      <c r="AH11" s="27"/>
      <c r="AI11" s="27"/>
      <c r="AJ11" s="27"/>
      <c r="AK11" s="38" t="s">
        <v>34</v>
      </c>
      <c r="AL11" s="27"/>
      <c r="AM11" s="27"/>
      <c r="AN11" s="33" t="s">
        <v>22</v>
      </c>
      <c r="AO11" s="27"/>
      <c r="AP11" s="27"/>
      <c r="AQ11" s="29"/>
      <c r="BE11" s="37"/>
      <c r="BS11" s="22" t="s">
        <v>20</v>
      </c>
    </row>
    <row r="12" ht="6.96" customHeight="1">
      <c r="B12" s="26"/>
      <c r="C12" s="27"/>
      <c r="D12" s="27"/>
      <c r="E12" s="27"/>
      <c r="F12" s="27"/>
      <c r="G12" s="27"/>
      <c r="H12" s="27"/>
      <c r="I12" s="27"/>
      <c r="J12" s="27"/>
      <c r="K12" s="27"/>
      <c r="L12" s="27"/>
      <c r="M12" s="27"/>
      <c r="N12" s="27"/>
      <c r="O12" s="27"/>
      <c r="P12" s="27"/>
      <c r="Q12" s="27"/>
      <c r="R12" s="27"/>
      <c r="S12" s="27"/>
      <c r="T12" s="27"/>
      <c r="U12" s="27"/>
      <c r="V12" s="27"/>
      <c r="W12" s="27"/>
      <c r="X12" s="27"/>
      <c r="Y12" s="27"/>
      <c r="Z12" s="27"/>
      <c r="AA12" s="27"/>
      <c r="AB12" s="27"/>
      <c r="AC12" s="27"/>
      <c r="AD12" s="27"/>
      <c r="AE12" s="27"/>
      <c r="AF12" s="27"/>
      <c r="AG12" s="27"/>
      <c r="AH12" s="27"/>
      <c r="AI12" s="27"/>
      <c r="AJ12" s="27"/>
      <c r="AK12" s="27"/>
      <c r="AL12" s="27"/>
      <c r="AM12" s="27"/>
      <c r="AN12" s="27"/>
      <c r="AO12" s="27"/>
      <c r="AP12" s="27"/>
      <c r="AQ12" s="29"/>
      <c r="BE12" s="37"/>
      <c r="BS12" s="22" t="s">
        <v>20</v>
      </c>
    </row>
    <row r="13" ht="14.4" customHeight="1">
      <c r="B13" s="26"/>
      <c r="C13" s="27"/>
      <c r="D13" s="38" t="s">
        <v>35</v>
      </c>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38" t="s">
        <v>32</v>
      </c>
      <c r="AL13" s="27"/>
      <c r="AM13" s="27"/>
      <c r="AN13" s="40" t="s">
        <v>36</v>
      </c>
      <c r="AO13" s="27"/>
      <c r="AP13" s="27"/>
      <c r="AQ13" s="29"/>
      <c r="BE13" s="37"/>
      <c r="BS13" s="22" t="s">
        <v>20</v>
      </c>
    </row>
    <row r="14">
      <c r="B14" s="26"/>
      <c r="C14" s="27"/>
      <c r="D14" s="27"/>
      <c r="E14" s="40" t="s">
        <v>36</v>
      </c>
      <c r="F14" s="41"/>
      <c r="G14" s="41"/>
      <c r="H14" s="41"/>
      <c r="I14" s="41"/>
      <c r="J14" s="41"/>
      <c r="K14" s="41"/>
      <c r="L14" s="41"/>
      <c r="M14" s="41"/>
      <c r="N14" s="41"/>
      <c r="O14" s="41"/>
      <c r="P14" s="41"/>
      <c r="Q14" s="41"/>
      <c r="R14" s="41"/>
      <c r="S14" s="41"/>
      <c r="T14" s="41"/>
      <c r="U14" s="41"/>
      <c r="V14" s="41"/>
      <c r="W14" s="41"/>
      <c r="X14" s="41"/>
      <c r="Y14" s="41"/>
      <c r="Z14" s="41"/>
      <c r="AA14" s="41"/>
      <c r="AB14" s="41"/>
      <c r="AC14" s="41"/>
      <c r="AD14" s="41"/>
      <c r="AE14" s="41"/>
      <c r="AF14" s="41"/>
      <c r="AG14" s="41"/>
      <c r="AH14" s="41"/>
      <c r="AI14" s="41"/>
      <c r="AJ14" s="41"/>
      <c r="AK14" s="38" t="s">
        <v>34</v>
      </c>
      <c r="AL14" s="27"/>
      <c r="AM14" s="27"/>
      <c r="AN14" s="40" t="s">
        <v>36</v>
      </c>
      <c r="AO14" s="27"/>
      <c r="AP14" s="27"/>
      <c r="AQ14" s="29"/>
      <c r="BE14" s="37"/>
      <c r="BS14" s="22" t="s">
        <v>20</v>
      </c>
    </row>
    <row r="15" ht="6.96" customHeight="1">
      <c r="B15" s="26"/>
      <c r="C15" s="27"/>
      <c r="D15" s="27"/>
      <c r="E15" s="27"/>
      <c r="F15" s="27"/>
      <c r="G15" s="27"/>
      <c r="H15" s="27"/>
      <c r="I15" s="27"/>
      <c r="J15" s="27"/>
      <c r="K15" s="27"/>
      <c r="L15" s="27"/>
      <c r="M15" s="27"/>
      <c r="N15" s="27"/>
      <c r="O15" s="27"/>
      <c r="P15" s="27"/>
      <c r="Q15" s="27"/>
      <c r="R15" s="27"/>
      <c r="S15" s="27"/>
      <c r="T15" s="27"/>
      <c r="U15" s="27"/>
      <c r="V15" s="27"/>
      <c r="W15" s="27"/>
      <c r="X15" s="27"/>
      <c r="Y15" s="27"/>
      <c r="Z15" s="27"/>
      <c r="AA15" s="27"/>
      <c r="AB15" s="27"/>
      <c r="AC15" s="27"/>
      <c r="AD15" s="27"/>
      <c r="AE15" s="27"/>
      <c r="AF15" s="27"/>
      <c r="AG15" s="27"/>
      <c r="AH15" s="27"/>
      <c r="AI15" s="27"/>
      <c r="AJ15" s="27"/>
      <c r="AK15" s="27"/>
      <c r="AL15" s="27"/>
      <c r="AM15" s="27"/>
      <c r="AN15" s="27"/>
      <c r="AO15" s="27"/>
      <c r="AP15" s="27"/>
      <c r="AQ15" s="29"/>
      <c r="BE15" s="37"/>
      <c r="BS15" s="22" t="s">
        <v>6</v>
      </c>
    </row>
    <row r="16" ht="14.4" customHeight="1">
      <c r="B16" s="26"/>
      <c r="C16" s="27"/>
      <c r="D16" s="38" t="s">
        <v>37</v>
      </c>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38" t="s">
        <v>32</v>
      </c>
      <c r="AL16" s="27"/>
      <c r="AM16" s="27"/>
      <c r="AN16" s="33" t="s">
        <v>38</v>
      </c>
      <c r="AO16" s="27"/>
      <c r="AP16" s="27"/>
      <c r="AQ16" s="29"/>
      <c r="BE16" s="37"/>
      <c r="BS16" s="22" t="s">
        <v>6</v>
      </c>
    </row>
    <row r="17" ht="18.48" customHeight="1">
      <c r="B17" s="26"/>
      <c r="C17" s="27"/>
      <c r="D17" s="27"/>
      <c r="E17" s="33" t="s">
        <v>39</v>
      </c>
      <c r="F17" s="27"/>
      <c r="G17" s="27"/>
      <c r="H17" s="27"/>
      <c r="I17" s="27"/>
      <c r="J17" s="27"/>
      <c r="K17" s="27"/>
      <c r="L17" s="27"/>
      <c r="M17" s="27"/>
      <c r="N17" s="27"/>
      <c r="O17" s="27"/>
      <c r="P17" s="27"/>
      <c r="Q17" s="27"/>
      <c r="R17" s="27"/>
      <c r="S17" s="27"/>
      <c r="T17" s="27"/>
      <c r="U17" s="27"/>
      <c r="V17" s="27"/>
      <c r="W17" s="27"/>
      <c r="X17" s="27"/>
      <c r="Y17" s="27"/>
      <c r="Z17" s="27"/>
      <c r="AA17" s="27"/>
      <c r="AB17" s="27"/>
      <c r="AC17" s="27"/>
      <c r="AD17" s="27"/>
      <c r="AE17" s="27"/>
      <c r="AF17" s="27"/>
      <c r="AG17" s="27"/>
      <c r="AH17" s="27"/>
      <c r="AI17" s="27"/>
      <c r="AJ17" s="27"/>
      <c r="AK17" s="38" t="s">
        <v>34</v>
      </c>
      <c r="AL17" s="27"/>
      <c r="AM17" s="27"/>
      <c r="AN17" s="33" t="s">
        <v>40</v>
      </c>
      <c r="AO17" s="27"/>
      <c r="AP17" s="27"/>
      <c r="AQ17" s="29"/>
      <c r="BE17" s="37"/>
      <c r="BS17" s="22" t="s">
        <v>41</v>
      </c>
    </row>
    <row r="18" ht="6.96" customHeight="1">
      <c r="B18" s="26"/>
      <c r="C18" s="27"/>
      <c r="D18" s="27"/>
      <c r="E18" s="27"/>
      <c r="F18" s="27"/>
      <c r="G18" s="27"/>
      <c r="H18" s="27"/>
      <c r="I18" s="27"/>
      <c r="J18" s="27"/>
      <c r="K18" s="27"/>
      <c r="L18" s="27"/>
      <c r="M18" s="27"/>
      <c r="N18" s="27"/>
      <c r="O18" s="27"/>
      <c r="P18" s="27"/>
      <c r="Q18" s="27"/>
      <c r="R18" s="27"/>
      <c r="S18" s="27"/>
      <c r="T18" s="27"/>
      <c r="U18" s="27"/>
      <c r="V18" s="27"/>
      <c r="W18" s="27"/>
      <c r="X18" s="27"/>
      <c r="Y18" s="27"/>
      <c r="Z18" s="27"/>
      <c r="AA18" s="27"/>
      <c r="AB18" s="27"/>
      <c r="AC18" s="27"/>
      <c r="AD18" s="27"/>
      <c r="AE18" s="27"/>
      <c r="AF18" s="27"/>
      <c r="AG18" s="27"/>
      <c r="AH18" s="27"/>
      <c r="AI18" s="27"/>
      <c r="AJ18" s="27"/>
      <c r="AK18" s="27"/>
      <c r="AL18" s="27"/>
      <c r="AM18" s="27"/>
      <c r="AN18" s="27"/>
      <c r="AO18" s="27"/>
      <c r="AP18" s="27"/>
      <c r="AQ18" s="29"/>
      <c r="BE18" s="37"/>
      <c r="BS18" s="22" t="s">
        <v>8</v>
      </c>
    </row>
    <row r="19" ht="14.4" customHeight="1">
      <c r="B19" s="26"/>
      <c r="C19" s="27"/>
      <c r="D19" s="38" t="s">
        <v>42</v>
      </c>
      <c r="E19" s="27"/>
      <c r="F19" s="27"/>
      <c r="G19" s="27"/>
      <c r="H19" s="27"/>
      <c r="I19" s="27"/>
      <c r="J19" s="27"/>
      <c r="K19" s="27"/>
      <c r="L19" s="27"/>
      <c r="M19" s="27"/>
      <c r="N19" s="27"/>
      <c r="O19" s="27"/>
      <c r="P19" s="27"/>
      <c r="Q19" s="27"/>
      <c r="R19" s="27"/>
      <c r="S19" s="27"/>
      <c r="T19" s="27"/>
      <c r="U19" s="27"/>
      <c r="V19" s="27"/>
      <c r="W19" s="27"/>
      <c r="X19" s="27"/>
      <c r="Y19" s="27"/>
      <c r="Z19" s="27"/>
      <c r="AA19" s="27"/>
      <c r="AB19" s="27"/>
      <c r="AC19" s="27"/>
      <c r="AD19" s="27"/>
      <c r="AE19" s="27"/>
      <c r="AF19" s="27"/>
      <c r="AG19" s="27"/>
      <c r="AH19" s="27"/>
      <c r="AI19" s="27"/>
      <c r="AJ19" s="27"/>
      <c r="AK19" s="27"/>
      <c r="AL19" s="27"/>
      <c r="AM19" s="27"/>
      <c r="AN19" s="27"/>
      <c r="AO19" s="27"/>
      <c r="AP19" s="27"/>
      <c r="AQ19" s="29"/>
      <c r="BE19" s="37"/>
      <c r="BS19" s="22" t="s">
        <v>8</v>
      </c>
    </row>
    <row r="20" ht="42.75" customHeight="1">
      <c r="B20" s="26"/>
      <c r="C20" s="27"/>
      <c r="D20" s="27"/>
      <c r="E20" s="42" t="s">
        <v>43</v>
      </c>
      <c r="F20" s="42"/>
      <c r="G20" s="42"/>
      <c r="H20" s="42"/>
      <c r="I20" s="42"/>
      <c r="J20" s="42"/>
      <c r="K20" s="42"/>
      <c r="L20" s="42"/>
      <c r="M20" s="42"/>
      <c r="N20" s="42"/>
      <c r="O20" s="42"/>
      <c r="P20" s="42"/>
      <c r="Q20" s="42"/>
      <c r="R20" s="42"/>
      <c r="S20" s="42"/>
      <c r="T20" s="42"/>
      <c r="U20" s="42"/>
      <c r="V20" s="42"/>
      <c r="W20" s="42"/>
      <c r="X20" s="42"/>
      <c r="Y20" s="42"/>
      <c r="Z20" s="42"/>
      <c r="AA20" s="42"/>
      <c r="AB20" s="42"/>
      <c r="AC20" s="42"/>
      <c r="AD20" s="42"/>
      <c r="AE20" s="42"/>
      <c r="AF20" s="42"/>
      <c r="AG20" s="42"/>
      <c r="AH20" s="42"/>
      <c r="AI20" s="42"/>
      <c r="AJ20" s="42"/>
      <c r="AK20" s="42"/>
      <c r="AL20" s="42"/>
      <c r="AM20" s="42"/>
      <c r="AN20" s="42"/>
      <c r="AO20" s="27"/>
      <c r="AP20" s="27"/>
      <c r="AQ20" s="29"/>
      <c r="BE20" s="37"/>
      <c r="BS20" s="22" t="s">
        <v>6</v>
      </c>
    </row>
    <row r="21" ht="6.96" customHeight="1">
      <c r="B21" s="26"/>
      <c r="C21" s="27"/>
      <c r="D21" s="27"/>
      <c r="E21" s="27"/>
      <c r="F21" s="27"/>
      <c r="G21" s="27"/>
      <c r="H21" s="27"/>
      <c r="I21" s="27"/>
      <c r="J21" s="27"/>
      <c r="K21" s="27"/>
      <c r="L21" s="27"/>
      <c r="M21" s="27"/>
      <c r="N21" s="27"/>
      <c r="O21" s="27"/>
      <c r="P21" s="27"/>
      <c r="Q21" s="27"/>
      <c r="R21" s="27"/>
      <c r="S21" s="27"/>
      <c r="T21" s="27"/>
      <c r="U21" s="27"/>
      <c r="V21" s="27"/>
      <c r="W21" s="27"/>
      <c r="X21" s="27"/>
      <c r="Y21" s="27"/>
      <c r="Z21" s="27"/>
      <c r="AA21" s="27"/>
      <c r="AB21" s="27"/>
      <c r="AC21" s="27"/>
      <c r="AD21" s="27"/>
      <c r="AE21" s="27"/>
      <c r="AF21" s="27"/>
      <c r="AG21" s="27"/>
      <c r="AH21" s="27"/>
      <c r="AI21" s="27"/>
      <c r="AJ21" s="27"/>
      <c r="AK21" s="27"/>
      <c r="AL21" s="27"/>
      <c r="AM21" s="27"/>
      <c r="AN21" s="27"/>
      <c r="AO21" s="27"/>
      <c r="AP21" s="27"/>
      <c r="AQ21" s="29"/>
      <c r="BE21" s="37"/>
    </row>
    <row r="22" ht="6.96" customHeight="1">
      <c r="B22" s="26"/>
      <c r="C22" s="27"/>
      <c r="D22" s="43"/>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27"/>
      <c r="AQ22" s="29"/>
      <c r="BE22" s="37"/>
    </row>
    <row r="23" s="1" customFormat="1" ht="25.92" customHeight="1">
      <c r="B23" s="44"/>
      <c r="C23" s="45"/>
      <c r="D23" s="46" t="s">
        <v>44</v>
      </c>
      <c r="E23" s="47"/>
      <c r="F23" s="47"/>
      <c r="G23" s="47"/>
      <c r="H23" s="47"/>
      <c r="I23" s="47"/>
      <c r="J23" s="47"/>
      <c r="K23" s="47"/>
      <c r="L23" s="47"/>
      <c r="M23" s="47"/>
      <c r="N23" s="47"/>
      <c r="O23" s="47"/>
      <c r="P23" s="47"/>
      <c r="Q23" s="47"/>
      <c r="R23" s="47"/>
      <c r="S23" s="47"/>
      <c r="T23" s="47"/>
      <c r="U23" s="47"/>
      <c r="V23" s="47"/>
      <c r="W23" s="47"/>
      <c r="X23" s="47"/>
      <c r="Y23" s="47"/>
      <c r="Z23" s="47"/>
      <c r="AA23" s="47"/>
      <c r="AB23" s="47"/>
      <c r="AC23" s="47"/>
      <c r="AD23" s="47"/>
      <c r="AE23" s="47"/>
      <c r="AF23" s="47"/>
      <c r="AG23" s="47"/>
      <c r="AH23" s="47"/>
      <c r="AI23" s="47"/>
      <c r="AJ23" s="47"/>
      <c r="AK23" s="48">
        <f>ROUND(AG51,2)</f>
        <v>0</v>
      </c>
      <c r="AL23" s="47"/>
      <c r="AM23" s="47"/>
      <c r="AN23" s="47"/>
      <c r="AO23" s="47"/>
      <c r="AP23" s="45"/>
      <c r="AQ23" s="49"/>
      <c r="BE23" s="37"/>
    </row>
    <row r="24" s="1" customFormat="1" ht="6.96" customHeight="1">
      <c r="B24" s="44"/>
      <c r="C24" s="45"/>
      <c r="D24" s="45"/>
      <c r="E24" s="45"/>
      <c r="F24" s="45"/>
      <c r="G24" s="45"/>
      <c r="H24" s="45"/>
      <c r="I24" s="45"/>
      <c r="J24" s="45"/>
      <c r="K24" s="45"/>
      <c r="L24" s="45"/>
      <c r="M24" s="45"/>
      <c r="N24" s="45"/>
      <c r="O24" s="45"/>
      <c r="P24" s="45"/>
      <c r="Q24" s="45"/>
      <c r="R24" s="45"/>
      <c r="S24" s="45"/>
      <c r="T24" s="45"/>
      <c r="U24" s="45"/>
      <c r="V24" s="45"/>
      <c r="W24" s="45"/>
      <c r="X24" s="45"/>
      <c r="Y24" s="45"/>
      <c r="Z24" s="45"/>
      <c r="AA24" s="45"/>
      <c r="AB24" s="45"/>
      <c r="AC24" s="45"/>
      <c r="AD24" s="45"/>
      <c r="AE24" s="45"/>
      <c r="AF24" s="45"/>
      <c r="AG24" s="45"/>
      <c r="AH24" s="45"/>
      <c r="AI24" s="45"/>
      <c r="AJ24" s="45"/>
      <c r="AK24" s="45"/>
      <c r="AL24" s="45"/>
      <c r="AM24" s="45"/>
      <c r="AN24" s="45"/>
      <c r="AO24" s="45"/>
      <c r="AP24" s="45"/>
      <c r="AQ24" s="49"/>
      <c r="BE24" s="37"/>
    </row>
    <row r="25" s="1" customFormat="1">
      <c r="B25" s="44"/>
      <c r="C25" s="45"/>
      <c r="D25" s="45"/>
      <c r="E25" s="45"/>
      <c r="F25" s="45"/>
      <c r="G25" s="45"/>
      <c r="H25" s="45"/>
      <c r="I25" s="45"/>
      <c r="J25" s="45"/>
      <c r="K25" s="45"/>
      <c r="L25" s="50" t="s">
        <v>45</v>
      </c>
      <c r="M25" s="50"/>
      <c r="N25" s="50"/>
      <c r="O25" s="50"/>
      <c r="P25" s="45"/>
      <c r="Q25" s="45"/>
      <c r="R25" s="45"/>
      <c r="S25" s="45"/>
      <c r="T25" s="45"/>
      <c r="U25" s="45"/>
      <c r="V25" s="45"/>
      <c r="W25" s="50" t="s">
        <v>46</v>
      </c>
      <c r="X25" s="50"/>
      <c r="Y25" s="50"/>
      <c r="Z25" s="50"/>
      <c r="AA25" s="50"/>
      <c r="AB25" s="50"/>
      <c r="AC25" s="50"/>
      <c r="AD25" s="50"/>
      <c r="AE25" s="50"/>
      <c r="AF25" s="45"/>
      <c r="AG25" s="45"/>
      <c r="AH25" s="45"/>
      <c r="AI25" s="45"/>
      <c r="AJ25" s="45"/>
      <c r="AK25" s="50" t="s">
        <v>47</v>
      </c>
      <c r="AL25" s="50"/>
      <c r="AM25" s="50"/>
      <c r="AN25" s="50"/>
      <c r="AO25" s="50"/>
      <c r="AP25" s="45"/>
      <c r="AQ25" s="49"/>
      <c r="BE25" s="37"/>
    </row>
    <row r="26" s="2" customFormat="1" ht="14.4" customHeight="1">
      <c r="B26" s="51"/>
      <c r="C26" s="52"/>
      <c r="D26" s="53" t="s">
        <v>48</v>
      </c>
      <c r="E26" s="52"/>
      <c r="F26" s="53" t="s">
        <v>49</v>
      </c>
      <c r="G26" s="52"/>
      <c r="H26" s="52"/>
      <c r="I26" s="52"/>
      <c r="J26" s="52"/>
      <c r="K26" s="52"/>
      <c r="L26" s="54">
        <v>0.20999999999999999</v>
      </c>
      <c r="M26" s="52"/>
      <c r="N26" s="52"/>
      <c r="O26" s="52"/>
      <c r="P26" s="52"/>
      <c r="Q26" s="52"/>
      <c r="R26" s="52"/>
      <c r="S26" s="52"/>
      <c r="T26" s="52"/>
      <c r="U26" s="52"/>
      <c r="V26" s="52"/>
      <c r="W26" s="55">
        <f>ROUND(AZ51,2)</f>
        <v>0</v>
      </c>
      <c r="X26" s="52"/>
      <c r="Y26" s="52"/>
      <c r="Z26" s="52"/>
      <c r="AA26" s="52"/>
      <c r="AB26" s="52"/>
      <c r="AC26" s="52"/>
      <c r="AD26" s="52"/>
      <c r="AE26" s="52"/>
      <c r="AF26" s="52"/>
      <c r="AG26" s="52"/>
      <c r="AH26" s="52"/>
      <c r="AI26" s="52"/>
      <c r="AJ26" s="52"/>
      <c r="AK26" s="55">
        <f>ROUND(AV51,2)</f>
        <v>0</v>
      </c>
      <c r="AL26" s="52"/>
      <c r="AM26" s="52"/>
      <c r="AN26" s="52"/>
      <c r="AO26" s="52"/>
      <c r="AP26" s="52"/>
      <c r="AQ26" s="56"/>
      <c r="BE26" s="37"/>
    </row>
    <row r="27" s="2" customFormat="1" ht="14.4" customHeight="1">
      <c r="B27" s="51"/>
      <c r="C27" s="52"/>
      <c r="D27" s="52"/>
      <c r="E27" s="52"/>
      <c r="F27" s="53" t="s">
        <v>50</v>
      </c>
      <c r="G27" s="52"/>
      <c r="H27" s="52"/>
      <c r="I27" s="52"/>
      <c r="J27" s="52"/>
      <c r="K27" s="52"/>
      <c r="L27" s="54">
        <v>0.14999999999999999</v>
      </c>
      <c r="M27" s="52"/>
      <c r="N27" s="52"/>
      <c r="O27" s="52"/>
      <c r="P27" s="52"/>
      <c r="Q27" s="52"/>
      <c r="R27" s="52"/>
      <c r="S27" s="52"/>
      <c r="T27" s="52"/>
      <c r="U27" s="52"/>
      <c r="V27" s="52"/>
      <c r="W27" s="55">
        <f>ROUND(BA51,2)</f>
        <v>0</v>
      </c>
      <c r="X27" s="52"/>
      <c r="Y27" s="52"/>
      <c r="Z27" s="52"/>
      <c r="AA27" s="52"/>
      <c r="AB27" s="52"/>
      <c r="AC27" s="52"/>
      <c r="AD27" s="52"/>
      <c r="AE27" s="52"/>
      <c r="AF27" s="52"/>
      <c r="AG27" s="52"/>
      <c r="AH27" s="52"/>
      <c r="AI27" s="52"/>
      <c r="AJ27" s="52"/>
      <c r="AK27" s="55">
        <f>ROUND(AW51,2)</f>
        <v>0</v>
      </c>
      <c r="AL27" s="52"/>
      <c r="AM27" s="52"/>
      <c r="AN27" s="52"/>
      <c r="AO27" s="52"/>
      <c r="AP27" s="52"/>
      <c r="AQ27" s="56"/>
      <c r="BE27" s="37"/>
    </row>
    <row r="28" hidden="1" s="2" customFormat="1" ht="14.4" customHeight="1">
      <c r="B28" s="51"/>
      <c r="C28" s="52"/>
      <c r="D28" s="52"/>
      <c r="E28" s="52"/>
      <c r="F28" s="53" t="s">
        <v>51</v>
      </c>
      <c r="G28" s="52"/>
      <c r="H28" s="52"/>
      <c r="I28" s="52"/>
      <c r="J28" s="52"/>
      <c r="K28" s="52"/>
      <c r="L28" s="54">
        <v>0.20999999999999999</v>
      </c>
      <c r="M28" s="52"/>
      <c r="N28" s="52"/>
      <c r="O28" s="52"/>
      <c r="P28" s="52"/>
      <c r="Q28" s="52"/>
      <c r="R28" s="52"/>
      <c r="S28" s="52"/>
      <c r="T28" s="52"/>
      <c r="U28" s="52"/>
      <c r="V28" s="52"/>
      <c r="W28" s="55">
        <f>ROUND(BB51,2)</f>
        <v>0</v>
      </c>
      <c r="X28" s="52"/>
      <c r="Y28" s="52"/>
      <c r="Z28" s="52"/>
      <c r="AA28" s="52"/>
      <c r="AB28" s="52"/>
      <c r="AC28" s="52"/>
      <c r="AD28" s="52"/>
      <c r="AE28" s="52"/>
      <c r="AF28" s="52"/>
      <c r="AG28" s="52"/>
      <c r="AH28" s="52"/>
      <c r="AI28" s="52"/>
      <c r="AJ28" s="52"/>
      <c r="AK28" s="55">
        <v>0</v>
      </c>
      <c r="AL28" s="52"/>
      <c r="AM28" s="52"/>
      <c r="AN28" s="52"/>
      <c r="AO28" s="52"/>
      <c r="AP28" s="52"/>
      <c r="AQ28" s="56"/>
      <c r="BE28" s="37"/>
    </row>
    <row r="29" hidden="1" s="2" customFormat="1" ht="14.4" customHeight="1">
      <c r="B29" s="51"/>
      <c r="C29" s="52"/>
      <c r="D29" s="52"/>
      <c r="E29" s="52"/>
      <c r="F29" s="53" t="s">
        <v>52</v>
      </c>
      <c r="G29" s="52"/>
      <c r="H29" s="52"/>
      <c r="I29" s="52"/>
      <c r="J29" s="52"/>
      <c r="K29" s="52"/>
      <c r="L29" s="54">
        <v>0.14999999999999999</v>
      </c>
      <c r="M29" s="52"/>
      <c r="N29" s="52"/>
      <c r="O29" s="52"/>
      <c r="P29" s="52"/>
      <c r="Q29" s="52"/>
      <c r="R29" s="52"/>
      <c r="S29" s="52"/>
      <c r="T29" s="52"/>
      <c r="U29" s="52"/>
      <c r="V29" s="52"/>
      <c r="W29" s="55">
        <f>ROUND(BC51,2)</f>
        <v>0</v>
      </c>
      <c r="X29" s="52"/>
      <c r="Y29" s="52"/>
      <c r="Z29" s="52"/>
      <c r="AA29" s="52"/>
      <c r="AB29" s="52"/>
      <c r="AC29" s="52"/>
      <c r="AD29" s="52"/>
      <c r="AE29" s="52"/>
      <c r="AF29" s="52"/>
      <c r="AG29" s="52"/>
      <c r="AH29" s="52"/>
      <c r="AI29" s="52"/>
      <c r="AJ29" s="52"/>
      <c r="AK29" s="55">
        <v>0</v>
      </c>
      <c r="AL29" s="52"/>
      <c r="AM29" s="52"/>
      <c r="AN29" s="52"/>
      <c r="AO29" s="52"/>
      <c r="AP29" s="52"/>
      <c r="AQ29" s="56"/>
      <c r="BE29" s="37"/>
    </row>
    <row r="30" hidden="1" s="2" customFormat="1" ht="14.4" customHeight="1">
      <c r="B30" s="51"/>
      <c r="C30" s="52"/>
      <c r="D30" s="52"/>
      <c r="E30" s="52"/>
      <c r="F30" s="53" t="s">
        <v>53</v>
      </c>
      <c r="G30" s="52"/>
      <c r="H30" s="52"/>
      <c r="I30" s="52"/>
      <c r="J30" s="52"/>
      <c r="K30" s="52"/>
      <c r="L30" s="54">
        <v>0</v>
      </c>
      <c r="M30" s="52"/>
      <c r="N30" s="52"/>
      <c r="O30" s="52"/>
      <c r="P30" s="52"/>
      <c r="Q30" s="52"/>
      <c r="R30" s="52"/>
      <c r="S30" s="52"/>
      <c r="T30" s="52"/>
      <c r="U30" s="52"/>
      <c r="V30" s="52"/>
      <c r="W30" s="55">
        <f>ROUND(BD51,2)</f>
        <v>0</v>
      </c>
      <c r="X30" s="52"/>
      <c r="Y30" s="52"/>
      <c r="Z30" s="52"/>
      <c r="AA30" s="52"/>
      <c r="AB30" s="52"/>
      <c r="AC30" s="52"/>
      <c r="AD30" s="52"/>
      <c r="AE30" s="52"/>
      <c r="AF30" s="52"/>
      <c r="AG30" s="52"/>
      <c r="AH30" s="52"/>
      <c r="AI30" s="52"/>
      <c r="AJ30" s="52"/>
      <c r="AK30" s="55">
        <v>0</v>
      </c>
      <c r="AL30" s="52"/>
      <c r="AM30" s="52"/>
      <c r="AN30" s="52"/>
      <c r="AO30" s="52"/>
      <c r="AP30" s="52"/>
      <c r="AQ30" s="56"/>
      <c r="BE30" s="37"/>
    </row>
    <row r="31" s="1" customFormat="1" ht="6.96" customHeight="1">
      <c r="B31" s="44"/>
      <c r="C31" s="45"/>
      <c r="D31" s="45"/>
      <c r="E31" s="45"/>
      <c r="F31" s="45"/>
      <c r="G31" s="45"/>
      <c r="H31" s="45"/>
      <c r="I31" s="45"/>
      <c r="J31" s="45"/>
      <c r="K31" s="45"/>
      <c r="L31" s="45"/>
      <c r="M31" s="45"/>
      <c r="N31" s="45"/>
      <c r="O31" s="45"/>
      <c r="P31" s="45"/>
      <c r="Q31" s="45"/>
      <c r="R31" s="45"/>
      <c r="S31" s="45"/>
      <c r="T31" s="45"/>
      <c r="U31" s="45"/>
      <c r="V31" s="45"/>
      <c r="W31" s="45"/>
      <c r="X31" s="45"/>
      <c r="Y31" s="45"/>
      <c r="Z31" s="45"/>
      <c r="AA31" s="45"/>
      <c r="AB31" s="45"/>
      <c r="AC31" s="45"/>
      <c r="AD31" s="45"/>
      <c r="AE31" s="45"/>
      <c r="AF31" s="45"/>
      <c r="AG31" s="45"/>
      <c r="AH31" s="45"/>
      <c r="AI31" s="45"/>
      <c r="AJ31" s="45"/>
      <c r="AK31" s="45"/>
      <c r="AL31" s="45"/>
      <c r="AM31" s="45"/>
      <c r="AN31" s="45"/>
      <c r="AO31" s="45"/>
      <c r="AP31" s="45"/>
      <c r="AQ31" s="49"/>
      <c r="BE31" s="37"/>
    </row>
    <row r="32" s="1" customFormat="1" ht="25.92" customHeight="1">
      <c r="B32" s="44"/>
      <c r="C32" s="57"/>
      <c r="D32" s="58" t="s">
        <v>54</v>
      </c>
      <c r="E32" s="59"/>
      <c r="F32" s="59"/>
      <c r="G32" s="59"/>
      <c r="H32" s="59"/>
      <c r="I32" s="59"/>
      <c r="J32" s="59"/>
      <c r="K32" s="59"/>
      <c r="L32" s="59"/>
      <c r="M32" s="59"/>
      <c r="N32" s="59"/>
      <c r="O32" s="59"/>
      <c r="P32" s="59"/>
      <c r="Q32" s="59"/>
      <c r="R32" s="59"/>
      <c r="S32" s="59"/>
      <c r="T32" s="60" t="s">
        <v>55</v>
      </c>
      <c r="U32" s="59"/>
      <c r="V32" s="59"/>
      <c r="W32" s="59"/>
      <c r="X32" s="61" t="s">
        <v>56</v>
      </c>
      <c r="Y32" s="59"/>
      <c r="Z32" s="59"/>
      <c r="AA32" s="59"/>
      <c r="AB32" s="59"/>
      <c r="AC32" s="59"/>
      <c r="AD32" s="59"/>
      <c r="AE32" s="59"/>
      <c r="AF32" s="59"/>
      <c r="AG32" s="59"/>
      <c r="AH32" s="59"/>
      <c r="AI32" s="59"/>
      <c r="AJ32" s="59"/>
      <c r="AK32" s="62">
        <f>SUM(AK23:AK30)</f>
        <v>0</v>
      </c>
      <c r="AL32" s="59"/>
      <c r="AM32" s="59"/>
      <c r="AN32" s="59"/>
      <c r="AO32" s="63"/>
      <c r="AP32" s="57"/>
      <c r="AQ32" s="64"/>
      <c r="BE32" s="37"/>
    </row>
    <row r="33" s="1" customFormat="1" ht="6.96" customHeight="1">
      <c r="B33" s="44"/>
      <c r="C33" s="45"/>
      <c r="D33" s="45"/>
      <c r="E33" s="45"/>
      <c r="F33" s="45"/>
      <c r="G33" s="45"/>
      <c r="H33" s="45"/>
      <c r="I33" s="45"/>
      <c r="J33" s="45"/>
      <c r="K33" s="45"/>
      <c r="L33" s="45"/>
      <c r="M33" s="45"/>
      <c r="N33" s="45"/>
      <c r="O33" s="45"/>
      <c r="P33" s="45"/>
      <c r="Q33" s="45"/>
      <c r="R33" s="45"/>
      <c r="S33" s="45"/>
      <c r="T33" s="45"/>
      <c r="U33" s="45"/>
      <c r="V33" s="45"/>
      <c r="W33" s="45"/>
      <c r="X33" s="45"/>
      <c r="Y33" s="45"/>
      <c r="Z33" s="45"/>
      <c r="AA33" s="45"/>
      <c r="AB33" s="45"/>
      <c r="AC33" s="45"/>
      <c r="AD33" s="45"/>
      <c r="AE33" s="45"/>
      <c r="AF33" s="45"/>
      <c r="AG33" s="45"/>
      <c r="AH33" s="45"/>
      <c r="AI33" s="45"/>
      <c r="AJ33" s="45"/>
      <c r="AK33" s="45"/>
      <c r="AL33" s="45"/>
      <c r="AM33" s="45"/>
      <c r="AN33" s="45"/>
      <c r="AO33" s="45"/>
      <c r="AP33" s="45"/>
      <c r="AQ33" s="49"/>
    </row>
    <row r="34" s="1" customFormat="1" ht="6.96" customHeight="1">
      <c r="B34" s="65"/>
      <c r="C34" s="66"/>
      <c r="D34" s="66"/>
      <c r="E34" s="66"/>
      <c r="F34" s="66"/>
      <c r="G34" s="66"/>
      <c r="H34" s="66"/>
      <c r="I34" s="66"/>
      <c r="J34" s="66"/>
      <c r="K34" s="66"/>
      <c r="L34" s="66"/>
      <c r="M34" s="66"/>
      <c r="N34" s="66"/>
      <c r="O34" s="66"/>
      <c r="P34" s="66"/>
      <c r="Q34" s="66"/>
      <c r="R34" s="66"/>
      <c r="S34" s="66"/>
      <c r="T34" s="66"/>
      <c r="U34" s="66"/>
      <c r="V34" s="66"/>
      <c r="W34" s="66"/>
      <c r="X34" s="66"/>
      <c r="Y34" s="66"/>
      <c r="Z34" s="66"/>
      <c r="AA34" s="66"/>
      <c r="AB34" s="66"/>
      <c r="AC34" s="66"/>
      <c r="AD34" s="66"/>
      <c r="AE34" s="66"/>
      <c r="AF34" s="66"/>
      <c r="AG34" s="66"/>
      <c r="AH34" s="66"/>
      <c r="AI34" s="66"/>
      <c r="AJ34" s="66"/>
      <c r="AK34" s="66"/>
      <c r="AL34" s="66"/>
      <c r="AM34" s="66"/>
      <c r="AN34" s="66"/>
      <c r="AO34" s="66"/>
      <c r="AP34" s="66"/>
      <c r="AQ34" s="67"/>
    </row>
    <row r="38" s="1" customFormat="1" ht="6.96" customHeight="1">
      <c r="B38" s="68"/>
      <c r="C38" s="69"/>
      <c r="D38" s="69"/>
      <c r="E38" s="69"/>
      <c r="F38" s="69"/>
      <c r="G38" s="69"/>
      <c r="H38" s="69"/>
      <c r="I38" s="69"/>
      <c r="J38" s="69"/>
      <c r="K38" s="69"/>
      <c r="L38" s="69"/>
      <c r="M38" s="69"/>
      <c r="N38" s="69"/>
      <c r="O38" s="69"/>
      <c r="P38" s="69"/>
      <c r="Q38" s="69"/>
      <c r="R38" s="69"/>
      <c r="S38" s="69"/>
      <c r="T38" s="69"/>
      <c r="U38" s="69"/>
      <c r="V38" s="69"/>
      <c r="W38" s="69"/>
      <c r="X38" s="69"/>
      <c r="Y38" s="69"/>
      <c r="Z38" s="69"/>
      <c r="AA38" s="69"/>
      <c r="AB38" s="69"/>
      <c r="AC38" s="69"/>
      <c r="AD38" s="69"/>
      <c r="AE38" s="69"/>
      <c r="AF38" s="69"/>
      <c r="AG38" s="69"/>
      <c r="AH38" s="69"/>
      <c r="AI38" s="69"/>
      <c r="AJ38" s="69"/>
      <c r="AK38" s="69"/>
      <c r="AL38" s="69"/>
      <c r="AM38" s="69"/>
      <c r="AN38" s="69"/>
      <c r="AO38" s="69"/>
      <c r="AP38" s="69"/>
      <c r="AQ38" s="69"/>
      <c r="AR38" s="70"/>
    </row>
    <row r="39" s="1" customFormat="1" ht="36.96" customHeight="1">
      <c r="B39" s="44"/>
      <c r="C39" s="71" t="s">
        <v>57</v>
      </c>
      <c r="D39" s="72"/>
      <c r="E39" s="72"/>
      <c r="F39" s="72"/>
      <c r="G39" s="72"/>
      <c r="H39" s="72"/>
      <c r="I39" s="72"/>
      <c r="J39" s="72"/>
      <c r="K39" s="72"/>
      <c r="L39" s="72"/>
      <c r="M39" s="72"/>
      <c r="N39" s="72"/>
      <c r="O39" s="72"/>
      <c r="P39" s="72"/>
      <c r="Q39" s="72"/>
      <c r="R39" s="72"/>
      <c r="S39" s="72"/>
      <c r="T39" s="72"/>
      <c r="U39" s="72"/>
      <c r="V39" s="72"/>
      <c r="W39" s="72"/>
      <c r="X39" s="72"/>
      <c r="Y39" s="72"/>
      <c r="Z39" s="72"/>
      <c r="AA39" s="72"/>
      <c r="AB39" s="72"/>
      <c r="AC39" s="72"/>
      <c r="AD39" s="72"/>
      <c r="AE39" s="72"/>
      <c r="AF39" s="72"/>
      <c r="AG39" s="72"/>
      <c r="AH39" s="72"/>
      <c r="AI39" s="72"/>
      <c r="AJ39" s="72"/>
      <c r="AK39" s="72"/>
      <c r="AL39" s="72"/>
      <c r="AM39" s="72"/>
      <c r="AN39" s="72"/>
      <c r="AO39" s="72"/>
      <c r="AP39" s="72"/>
      <c r="AQ39" s="72"/>
      <c r="AR39" s="70"/>
    </row>
    <row r="40" s="1" customFormat="1" ht="6.96" customHeight="1">
      <c r="B40" s="44"/>
      <c r="C40" s="72"/>
      <c r="D40" s="72"/>
      <c r="E40" s="72"/>
      <c r="F40" s="72"/>
      <c r="G40" s="72"/>
      <c r="H40" s="72"/>
      <c r="I40" s="72"/>
      <c r="J40" s="72"/>
      <c r="K40" s="72"/>
      <c r="L40" s="72"/>
      <c r="M40" s="72"/>
      <c r="N40" s="72"/>
      <c r="O40" s="72"/>
      <c r="P40" s="72"/>
      <c r="Q40" s="72"/>
      <c r="R40" s="72"/>
      <c r="S40" s="72"/>
      <c r="T40" s="72"/>
      <c r="U40" s="72"/>
      <c r="V40" s="72"/>
      <c r="W40" s="72"/>
      <c r="X40" s="72"/>
      <c r="Y40" s="72"/>
      <c r="Z40" s="72"/>
      <c r="AA40" s="72"/>
      <c r="AB40" s="72"/>
      <c r="AC40" s="72"/>
      <c r="AD40" s="72"/>
      <c r="AE40" s="72"/>
      <c r="AF40" s="72"/>
      <c r="AG40" s="72"/>
      <c r="AH40" s="72"/>
      <c r="AI40" s="72"/>
      <c r="AJ40" s="72"/>
      <c r="AK40" s="72"/>
      <c r="AL40" s="72"/>
      <c r="AM40" s="72"/>
      <c r="AN40" s="72"/>
      <c r="AO40" s="72"/>
      <c r="AP40" s="72"/>
      <c r="AQ40" s="72"/>
      <c r="AR40" s="70"/>
    </row>
    <row r="41" s="3" customFormat="1" ht="14.4" customHeight="1">
      <c r="B41" s="73"/>
      <c r="C41" s="74" t="s">
        <v>15</v>
      </c>
      <c r="D41" s="75"/>
      <c r="E41" s="75"/>
      <c r="F41" s="75"/>
      <c r="G41" s="75"/>
      <c r="H41" s="75"/>
      <c r="I41" s="75"/>
      <c r="J41" s="75"/>
      <c r="K41" s="75"/>
      <c r="L41" s="75" t="str">
        <f>K5</f>
        <v>Be0100102016K3O</v>
      </c>
      <c r="M41" s="75"/>
      <c r="N41" s="75"/>
      <c r="O41" s="75"/>
      <c r="P41" s="75"/>
      <c r="Q41" s="75"/>
      <c r="R41" s="75"/>
      <c r="S41" s="75"/>
      <c r="T41" s="75"/>
      <c r="U41" s="75"/>
      <c r="V41" s="75"/>
      <c r="W41" s="75"/>
      <c r="X41" s="75"/>
      <c r="Y41" s="75"/>
      <c r="Z41" s="75"/>
      <c r="AA41" s="75"/>
      <c r="AB41" s="75"/>
      <c r="AC41" s="75"/>
      <c r="AD41" s="75"/>
      <c r="AE41" s="75"/>
      <c r="AF41" s="75"/>
      <c r="AG41" s="75"/>
      <c r="AH41" s="75"/>
      <c r="AI41" s="75"/>
      <c r="AJ41" s="75"/>
      <c r="AK41" s="75"/>
      <c r="AL41" s="75"/>
      <c r="AM41" s="75"/>
      <c r="AN41" s="75"/>
      <c r="AO41" s="75"/>
      <c r="AP41" s="75"/>
      <c r="AQ41" s="75"/>
      <c r="AR41" s="76"/>
    </row>
    <row r="42" s="4" customFormat="1" ht="36.96" customHeight="1">
      <c r="B42" s="77"/>
      <c r="C42" s="78" t="s">
        <v>18</v>
      </c>
      <c r="D42" s="79"/>
      <c r="E42" s="79"/>
      <c r="F42" s="79"/>
      <c r="G42" s="79"/>
      <c r="H42" s="79"/>
      <c r="I42" s="79"/>
      <c r="J42" s="79"/>
      <c r="K42" s="79"/>
      <c r="L42" s="80" t="str">
        <f>K6</f>
        <v>PD na opravy části pavilonu 6, SOUE PlzeŇ - 3.stavba</v>
      </c>
      <c r="M42" s="79"/>
      <c r="N42" s="79"/>
      <c r="O42" s="79"/>
      <c r="P42" s="79"/>
      <c r="Q42" s="79"/>
      <c r="R42" s="79"/>
      <c r="S42" s="79"/>
      <c r="T42" s="79"/>
      <c r="U42" s="79"/>
      <c r="V42" s="79"/>
      <c r="W42" s="79"/>
      <c r="X42" s="79"/>
      <c r="Y42" s="79"/>
      <c r="Z42" s="79"/>
      <c r="AA42" s="79"/>
      <c r="AB42" s="79"/>
      <c r="AC42" s="79"/>
      <c r="AD42" s="79"/>
      <c r="AE42" s="79"/>
      <c r="AF42" s="79"/>
      <c r="AG42" s="79"/>
      <c r="AH42" s="79"/>
      <c r="AI42" s="79"/>
      <c r="AJ42" s="79"/>
      <c r="AK42" s="79"/>
      <c r="AL42" s="79"/>
      <c r="AM42" s="79"/>
      <c r="AN42" s="79"/>
      <c r="AO42" s="79"/>
      <c r="AP42" s="79"/>
      <c r="AQ42" s="79"/>
      <c r="AR42" s="81"/>
    </row>
    <row r="43" s="1" customFormat="1" ht="6.96" customHeight="1">
      <c r="B43" s="44"/>
      <c r="C43" s="72"/>
      <c r="D43" s="72"/>
      <c r="E43" s="72"/>
      <c r="F43" s="72"/>
      <c r="G43" s="72"/>
      <c r="H43" s="72"/>
      <c r="I43" s="72"/>
      <c r="J43" s="72"/>
      <c r="K43" s="72"/>
      <c r="L43" s="72"/>
      <c r="M43" s="72"/>
      <c r="N43" s="72"/>
      <c r="O43" s="72"/>
      <c r="P43" s="72"/>
      <c r="Q43" s="72"/>
      <c r="R43" s="72"/>
      <c r="S43" s="72"/>
      <c r="T43" s="72"/>
      <c r="U43" s="72"/>
      <c r="V43" s="72"/>
      <c r="W43" s="72"/>
      <c r="X43" s="72"/>
      <c r="Y43" s="72"/>
      <c r="Z43" s="72"/>
      <c r="AA43" s="72"/>
      <c r="AB43" s="72"/>
      <c r="AC43" s="72"/>
      <c r="AD43" s="72"/>
      <c r="AE43" s="72"/>
      <c r="AF43" s="72"/>
      <c r="AG43" s="72"/>
      <c r="AH43" s="72"/>
      <c r="AI43" s="72"/>
      <c r="AJ43" s="72"/>
      <c r="AK43" s="72"/>
      <c r="AL43" s="72"/>
      <c r="AM43" s="72"/>
      <c r="AN43" s="72"/>
      <c r="AO43" s="72"/>
      <c r="AP43" s="72"/>
      <c r="AQ43" s="72"/>
      <c r="AR43" s="70"/>
    </row>
    <row r="44" s="1" customFormat="1">
      <c r="B44" s="44"/>
      <c r="C44" s="74" t="s">
        <v>25</v>
      </c>
      <c r="D44" s="72"/>
      <c r="E44" s="72"/>
      <c r="F44" s="72"/>
      <c r="G44" s="72"/>
      <c r="H44" s="72"/>
      <c r="I44" s="72"/>
      <c r="J44" s="72"/>
      <c r="K44" s="72"/>
      <c r="L44" s="82" t="str">
        <f>IF(K8="","",K8)</f>
        <v xml:space="preserve"> </v>
      </c>
      <c r="M44" s="72"/>
      <c r="N44" s="72"/>
      <c r="O44" s="72"/>
      <c r="P44" s="72"/>
      <c r="Q44" s="72"/>
      <c r="R44" s="72"/>
      <c r="S44" s="72"/>
      <c r="T44" s="72"/>
      <c r="U44" s="72"/>
      <c r="V44" s="72"/>
      <c r="W44" s="72"/>
      <c r="X44" s="72"/>
      <c r="Y44" s="72"/>
      <c r="Z44" s="72"/>
      <c r="AA44" s="72"/>
      <c r="AB44" s="72"/>
      <c r="AC44" s="72"/>
      <c r="AD44" s="72"/>
      <c r="AE44" s="72"/>
      <c r="AF44" s="72"/>
      <c r="AG44" s="72"/>
      <c r="AH44" s="72"/>
      <c r="AI44" s="74" t="s">
        <v>27</v>
      </c>
      <c r="AJ44" s="72"/>
      <c r="AK44" s="72"/>
      <c r="AL44" s="72"/>
      <c r="AM44" s="83" t="str">
        <f>IF(AN8= "","",AN8)</f>
        <v>26. 10. 2016</v>
      </c>
      <c r="AN44" s="83"/>
      <c r="AO44" s="72"/>
      <c r="AP44" s="72"/>
      <c r="AQ44" s="72"/>
      <c r="AR44" s="70"/>
    </row>
    <row r="45" s="1" customFormat="1" ht="6.96" customHeight="1">
      <c r="B45" s="44"/>
      <c r="C45" s="72"/>
      <c r="D45" s="72"/>
      <c r="E45" s="72"/>
      <c r="F45" s="72"/>
      <c r="G45" s="72"/>
      <c r="H45" s="72"/>
      <c r="I45" s="72"/>
      <c r="J45" s="72"/>
      <c r="K45" s="72"/>
      <c r="L45" s="72"/>
      <c r="M45" s="72"/>
      <c r="N45" s="72"/>
      <c r="O45" s="72"/>
      <c r="P45" s="72"/>
      <c r="Q45" s="72"/>
      <c r="R45" s="72"/>
      <c r="S45" s="72"/>
      <c r="T45" s="72"/>
      <c r="U45" s="72"/>
      <c r="V45" s="72"/>
      <c r="W45" s="72"/>
      <c r="X45" s="72"/>
      <c r="Y45" s="72"/>
      <c r="Z45" s="72"/>
      <c r="AA45" s="72"/>
      <c r="AB45" s="72"/>
      <c r="AC45" s="72"/>
      <c r="AD45" s="72"/>
      <c r="AE45" s="72"/>
      <c r="AF45" s="72"/>
      <c r="AG45" s="72"/>
      <c r="AH45" s="72"/>
      <c r="AI45" s="72"/>
      <c r="AJ45" s="72"/>
      <c r="AK45" s="72"/>
      <c r="AL45" s="72"/>
      <c r="AM45" s="72"/>
      <c r="AN45" s="72"/>
      <c r="AO45" s="72"/>
      <c r="AP45" s="72"/>
      <c r="AQ45" s="72"/>
      <c r="AR45" s="70"/>
    </row>
    <row r="46" s="1" customFormat="1">
      <c r="B46" s="44"/>
      <c r="C46" s="74" t="s">
        <v>31</v>
      </c>
      <c r="D46" s="72"/>
      <c r="E46" s="72"/>
      <c r="F46" s="72"/>
      <c r="G46" s="72"/>
      <c r="H46" s="72"/>
      <c r="I46" s="72"/>
      <c r="J46" s="72"/>
      <c r="K46" s="72"/>
      <c r="L46" s="75" t="str">
        <f>IF(E11= "","",E11)</f>
        <v>SOUE, Vejprnická 56, 318 00 Plzeň</v>
      </c>
      <c r="M46" s="72"/>
      <c r="N46" s="72"/>
      <c r="O46" s="72"/>
      <c r="P46" s="72"/>
      <c r="Q46" s="72"/>
      <c r="R46" s="72"/>
      <c r="S46" s="72"/>
      <c r="T46" s="72"/>
      <c r="U46" s="72"/>
      <c r="V46" s="72"/>
      <c r="W46" s="72"/>
      <c r="X46" s="72"/>
      <c r="Y46" s="72"/>
      <c r="Z46" s="72"/>
      <c r="AA46" s="72"/>
      <c r="AB46" s="72"/>
      <c r="AC46" s="72"/>
      <c r="AD46" s="72"/>
      <c r="AE46" s="72"/>
      <c r="AF46" s="72"/>
      <c r="AG46" s="72"/>
      <c r="AH46" s="72"/>
      <c r="AI46" s="74" t="s">
        <v>37</v>
      </c>
      <c r="AJ46" s="72"/>
      <c r="AK46" s="72"/>
      <c r="AL46" s="72"/>
      <c r="AM46" s="75" t="str">
        <f>IF(E17="","",E17)</f>
        <v>Luboš Beneda, Čižická 279,332 09 Štěnovice</v>
      </c>
      <c r="AN46" s="75"/>
      <c r="AO46" s="75"/>
      <c r="AP46" s="75"/>
      <c r="AQ46" s="72"/>
      <c r="AR46" s="70"/>
      <c r="AS46" s="84" t="s">
        <v>58</v>
      </c>
      <c r="AT46" s="85"/>
      <c r="AU46" s="86"/>
      <c r="AV46" s="86"/>
      <c r="AW46" s="86"/>
      <c r="AX46" s="86"/>
      <c r="AY46" s="86"/>
      <c r="AZ46" s="86"/>
      <c r="BA46" s="86"/>
      <c r="BB46" s="86"/>
      <c r="BC46" s="86"/>
      <c r="BD46" s="87"/>
    </row>
    <row r="47" s="1" customFormat="1">
      <c r="B47" s="44"/>
      <c r="C47" s="74" t="s">
        <v>35</v>
      </c>
      <c r="D47" s="72"/>
      <c r="E47" s="72"/>
      <c r="F47" s="72"/>
      <c r="G47" s="72"/>
      <c r="H47" s="72"/>
      <c r="I47" s="72"/>
      <c r="J47" s="72"/>
      <c r="K47" s="72"/>
      <c r="L47" s="75" t="str">
        <f>IF(E14= "Vyplň údaj","",E14)</f>
        <v/>
      </c>
      <c r="M47" s="72"/>
      <c r="N47" s="72"/>
      <c r="O47" s="72"/>
      <c r="P47" s="72"/>
      <c r="Q47" s="72"/>
      <c r="R47" s="72"/>
      <c r="S47" s="72"/>
      <c r="T47" s="72"/>
      <c r="U47" s="72"/>
      <c r="V47" s="72"/>
      <c r="W47" s="72"/>
      <c r="X47" s="72"/>
      <c r="Y47" s="72"/>
      <c r="Z47" s="72"/>
      <c r="AA47" s="72"/>
      <c r="AB47" s="72"/>
      <c r="AC47" s="72"/>
      <c r="AD47" s="72"/>
      <c r="AE47" s="72"/>
      <c r="AF47" s="72"/>
      <c r="AG47" s="72"/>
      <c r="AH47" s="72"/>
      <c r="AI47" s="72"/>
      <c r="AJ47" s="72"/>
      <c r="AK47" s="72"/>
      <c r="AL47" s="72"/>
      <c r="AM47" s="72"/>
      <c r="AN47" s="72"/>
      <c r="AO47" s="72"/>
      <c r="AP47" s="72"/>
      <c r="AQ47" s="72"/>
      <c r="AR47" s="70"/>
      <c r="AS47" s="88"/>
      <c r="AT47" s="89"/>
      <c r="AU47" s="90"/>
      <c r="AV47" s="90"/>
      <c r="AW47" s="90"/>
      <c r="AX47" s="90"/>
      <c r="AY47" s="90"/>
      <c r="AZ47" s="90"/>
      <c r="BA47" s="90"/>
      <c r="BB47" s="90"/>
      <c r="BC47" s="90"/>
      <c r="BD47" s="91"/>
    </row>
    <row r="48" s="1" customFormat="1" ht="10.8" customHeight="1">
      <c r="B48" s="44"/>
      <c r="C48" s="72"/>
      <c r="D48" s="72"/>
      <c r="E48" s="72"/>
      <c r="F48" s="72"/>
      <c r="G48" s="72"/>
      <c r="H48" s="72"/>
      <c r="I48" s="72"/>
      <c r="J48" s="72"/>
      <c r="K48" s="72"/>
      <c r="L48" s="72"/>
      <c r="M48" s="72"/>
      <c r="N48" s="72"/>
      <c r="O48" s="72"/>
      <c r="P48" s="72"/>
      <c r="Q48" s="72"/>
      <c r="R48" s="72"/>
      <c r="S48" s="72"/>
      <c r="T48" s="72"/>
      <c r="U48" s="72"/>
      <c r="V48" s="72"/>
      <c r="W48" s="72"/>
      <c r="X48" s="72"/>
      <c r="Y48" s="72"/>
      <c r="Z48" s="72"/>
      <c r="AA48" s="72"/>
      <c r="AB48" s="72"/>
      <c r="AC48" s="72"/>
      <c r="AD48" s="72"/>
      <c r="AE48" s="72"/>
      <c r="AF48" s="72"/>
      <c r="AG48" s="72"/>
      <c r="AH48" s="72"/>
      <c r="AI48" s="72"/>
      <c r="AJ48" s="72"/>
      <c r="AK48" s="72"/>
      <c r="AL48" s="72"/>
      <c r="AM48" s="72"/>
      <c r="AN48" s="72"/>
      <c r="AO48" s="72"/>
      <c r="AP48" s="72"/>
      <c r="AQ48" s="72"/>
      <c r="AR48" s="70"/>
      <c r="AS48" s="92"/>
      <c r="AT48" s="53"/>
      <c r="AU48" s="45"/>
      <c r="AV48" s="45"/>
      <c r="AW48" s="45"/>
      <c r="AX48" s="45"/>
      <c r="AY48" s="45"/>
      <c r="AZ48" s="45"/>
      <c r="BA48" s="45"/>
      <c r="BB48" s="45"/>
      <c r="BC48" s="45"/>
      <c r="BD48" s="93"/>
    </row>
    <row r="49" s="1" customFormat="1" ht="29.28" customHeight="1">
      <c r="B49" s="44"/>
      <c r="C49" s="94" t="s">
        <v>59</v>
      </c>
      <c r="D49" s="95"/>
      <c r="E49" s="95"/>
      <c r="F49" s="95"/>
      <c r="G49" s="95"/>
      <c r="H49" s="96"/>
      <c r="I49" s="97" t="s">
        <v>60</v>
      </c>
      <c r="J49" s="95"/>
      <c r="K49" s="95"/>
      <c r="L49" s="95"/>
      <c r="M49" s="95"/>
      <c r="N49" s="95"/>
      <c r="O49" s="95"/>
      <c r="P49" s="95"/>
      <c r="Q49" s="95"/>
      <c r="R49" s="95"/>
      <c r="S49" s="95"/>
      <c r="T49" s="95"/>
      <c r="U49" s="95"/>
      <c r="V49" s="95"/>
      <c r="W49" s="95"/>
      <c r="X49" s="95"/>
      <c r="Y49" s="95"/>
      <c r="Z49" s="95"/>
      <c r="AA49" s="95"/>
      <c r="AB49" s="95"/>
      <c r="AC49" s="95"/>
      <c r="AD49" s="95"/>
      <c r="AE49" s="95"/>
      <c r="AF49" s="95"/>
      <c r="AG49" s="98" t="s">
        <v>61</v>
      </c>
      <c r="AH49" s="95"/>
      <c r="AI49" s="95"/>
      <c r="AJ49" s="95"/>
      <c r="AK49" s="95"/>
      <c r="AL49" s="95"/>
      <c r="AM49" s="95"/>
      <c r="AN49" s="97" t="s">
        <v>62</v>
      </c>
      <c r="AO49" s="95"/>
      <c r="AP49" s="95"/>
      <c r="AQ49" s="99" t="s">
        <v>63</v>
      </c>
      <c r="AR49" s="70"/>
      <c r="AS49" s="100" t="s">
        <v>64</v>
      </c>
      <c r="AT49" s="101" t="s">
        <v>65</v>
      </c>
      <c r="AU49" s="101" t="s">
        <v>66</v>
      </c>
      <c r="AV49" s="101" t="s">
        <v>67</v>
      </c>
      <c r="AW49" s="101" t="s">
        <v>68</v>
      </c>
      <c r="AX49" s="101" t="s">
        <v>69</v>
      </c>
      <c r="AY49" s="101" t="s">
        <v>70</v>
      </c>
      <c r="AZ49" s="101" t="s">
        <v>71</v>
      </c>
      <c r="BA49" s="101" t="s">
        <v>72</v>
      </c>
      <c r="BB49" s="101" t="s">
        <v>73</v>
      </c>
      <c r="BC49" s="101" t="s">
        <v>74</v>
      </c>
      <c r="BD49" s="102" t="s">
        <v>75</v>
      </c>
    </row>
    <row r="50" s="1" customFormat="1" ht="10.8" customHeight="1">
      <c r="B50" s="44"/>
      <c r="C50" s="72"/>
      <c r="D50" s="72"/>
      <c r="E50" s="72"/>
      <c r="F50" s="72"/>
      <c r="G50" s="72"/>
      <c r="H50" s="72"/>
      <c r="I50" s="72"/>
      <c r="J50" s="72"/>
      <c r="K50" s="72"/>
      <c r="L50" s="72"/>
      <c r="M50" s="72"/>
      <c r="N50" s="72"/>
      <c r="O50" s="72"/>
      <c r="P50" s="72"/>
      <c r="Q50" s="72"/>
      <c r="R50" s="72"/>
      <c r="S50" s="72"/>
      <c r="T50" s="72"/>
      <c r="U50" s="72"/>
      <c r="V50" s="72"/>
      <c r="W50" s="72"/>
      <c r="X50" s="72"/>
      <c r="Y50" s="72"/>
      <c r="Z50" s="72"/>
      <c r="AA50" s="72"/>
      <c r="AB50" s="72"/>
      <c r="AC50" s="72"/>
      <c r="AD50" s="72"/>
      <c r="AE50" s="72"/>
      <c r="AF50" s="72"/>
      <c r="AG50" s="72"/>
      <c r="AH50" s="72"/>
      <c r="AI50" s="72"/>
      <c r="AJ50" s="72"/>
      <c r="AK50" s="72"/>
      <c r="AL50" s="72"/>
      <c r="AM50" s="72"/>
      <c r="AN50" s="72"/>
      <c r="AO50" s="72"/>
      <c r="AP50" s="72"/>
      <c r="AQ50" s="72"/>
      <c r="AR50" s="70"/>
      <c r="AS50" s="103"/>
      <c r="AT50" s="104"/>
      <c r="AU50" s="104"/>
      <c r="AV50" s="104"/>
      <c r="AW50" s="104"/>
      <c r="AX50" s="104"/>
      <c r="AY50" s="104"/>
      <c r="AZ50" s="104"/>
      <c r="BA50" s="104"/>
      <c r="BB50" s="104"/>
      <c r="BC50" s="104"/>
      <c r="BD50" s="105"/>
    </row>
    <row r="51" s="4" customFormat="1" ht="32.4" customHeight="1">
      <c r="B51" s="77"/>
      <c r="C51" s="106" t="s">
        <v>76</v>
      </c>
      <c r="D51" s="107"/>
      <c r="E51" s="107"/>
      <c r="F51" s="107"/>
      <c r="G51" s="107"/>
      <c r="H51" s="107"/>
      <c r="I51" s="107"/>
      <c r="J51" s="107"/>
      <c r="K51" s="107"/>
      <c r="L51" s="107"/>
      <c r="M51" s="107"/>
      <c r="N51" s="107"/>
      <c r="O51" s="107"/>
      <c r="P51" s="107"/>
      <c r="Q51" s="107"/>
      <c r="R51" s="107"/>
      <c r="S51" s="107"/>
      <c r="T51" s="107"/>
      <c r="U51" s="107"/>
      <c r="V51" s="107"/>
      <c r="W51" s="107"/>
      <c r="X51" s="107"/>
      <c r="Y51" s="107"/>
      <c r="Z51" s="107"/>
      <c r="AA51" s="107"/>
      <c r="AB51" s="107"/>
      <c r="AC51" s="107"/>
      <c r="AD51" s="107"/>
      <c r="AE51" s="107"/>
      <c r="AF51" s="107"/>
      <c r="AG51" s="108">
        <f>ROUND(SUM(AG52:AG53),2)</f>
        <v>0</v>
      </c>
      <c r="AH51" s="108"/>
      <c r="AI51" s="108"/>
      <c r="AJ51" s="108"/>
      <c r="AK51" s="108"/>
      <c r="AL51" s="108"/>
      <c r="AM51" s="108"/>
      <c r="AN51" s="109">
        <f>SUM(AG51,AT51)</f>
        <v>0</v>
      </c>
      <c r="AO51" s="109"/>
      <c r="AP51" s="109"/>
      <c r="AQ51" s="110" t="s">
        <v>22</v>
      </c>
      <c r="AR51" s="81"/>
      <c r="AS51" s="111">
        <f>ROUND(SUM(AS52:AS53),2)</f>
        <v>0</v>
      </c>
      <c r="AT51" s="112">
        <f>ROUND(SUM(AV51:AW51),2)</f>
        <v>0</v>
      </c>
      <c r="AU51" s="113">
        <f>ROUND(SUM(AU52:AU53),5)</f>
        <v>0</v>
      </c>
      <c r="AV51" s="112">
        <f>ROUND(AZ51*L26,2)</f>
        <v>0</v>
      </c>
      <c r="AW51" s="112">
        <f>ROUND(BA51*L27,2)</f>
        <v>0</v>
      </c>
      <c r="AX51" s="112">
        <f>ROUND(BB51*L26,2)</f>
        <v>0</v>
      </c>
      <c r="AY51" s="112">
        <f>ROUND(BC51*L27,2)</f>
        <v>0</v>
      </c>
      <c r="AZ51" s="112">
        <f>ROUND(SUM(AZ52:AZ53),2)</f>
        <v>0</v>
      </c>
      <c r="BA51" s="112">
        <f>ROUND(SUM(BA52:BA53),2)</f>
        <v>0</v>
      </c>
      <c r="BB51" s="112">
        <f>ROUND(SUM(BB52:BB53),2)</f>
        <v>0</v>
      </c>
      <c r="BC51" s="112">
        <f>ROUND(SUM(BC52:BC53),2)</f>
        <v>0</v>
      </c>
      <c r="BD51" s="114">
        <f>ROUND(SUM(BD52:BD53),2)</f>
        <v>0</v>
      </c>
      <c r="BS51" s="115" t="s">
        <v>77</v>
      </c>
      <c r="BT51" s="115" t="s">
        <v>78</v>
      </c>
      <c r="BU51" s="116" t="s">
        <v>79</v>
      </c>
      <c r="BV51" s="115" t="s">
        <v>80</v>
      </c>
      <c r="BW51" s="115" t="s">
        <v>7</v>
      </c>
      <c r="BX51" s="115" t="s">
        <v>81</v>
      </c>
      <c r="CL51" s="115" t="s">
        <v>22</v>
      </c>
    </row>
    <row r="52" s="5" customFormat="1" ht="16.5" customHeight="1">
      <c r="A52" s="117" t="s">
        <v>82</v>
      </c>
      <c r="B52" s="118"/>
      <c r="C52" s="119"/>
      <c r="D52" s="120" t="s">
        <v>83</v>
      </c>
      <c r="E52" s="120"/>
      <c r="F52" s="120"/>
      <c r="G52" s="120"/>
      <c r="H52" s="120"/>
      <c r="I52" s="121"/>
      <c r="J52" s="120" t="s">
        <v>84</v>
      </c>
      <c r="K52" s="120"/>
      <c r="L52" s="120"/>
      <c r="M52" s="120"/>
      <c r="N52" s="120"/>
      <c r="O52" s="120"/>
      <c r="P52" s="120"/>
      <c r="Q52" s="120"/>
      <c r="R52" s="120"/>
      <c r="S52" s="120"/>
      <c r="T52" s="120"/>
      <c r="U52" s="120"/>
      <c r="V52" s="120"/>
      <c r="W52" s="120"/>
      <c r="X52" s="120"/>
      <c r="Y52" s="120"/>
      <c r="Z52" s="120"/>
      <c r="AA52" s="120"/>
      <c r="AB52" s="120"/>
      <c r="AC52" s="120"/>
      <c r="AD52" s="120"/>
      <c r="AE52" s="120"/>
      <c r="AF52" s="120"/>
      <c r="AG52" s="122">
        <f>'01 - Stavební objekt'!J27</f>
        <v>0</v>
      </c>
      <c r="AH52" s="121"/>
      <c r="AI52" s="121"/>
      <c r="AJ52" s="121"/>
      <c r="AK52" s="121"/>
      <c r="AL52" s="121"/>
      <c r="AM52" s="121"/>
      <c r="AN52" s="122">
        <f>SUM(AG52,AT52)</f>
        <v>0</v>
      </c>
      <c r="AO52" s="121"/>
      <c r="AP52" s="121"/>
      <c r="AQ52" s="123" t="s">
        <v>85</v>
      </c>
      <c r="AR52" s="124"/>
      <c r="AS52" s="125">
        <v>0</v>
      </c>
      <c r="AT52" s="126">
        <f>ROUND(SUM(AV52:AW52),2)</f>
        <v>0</v>
      </c>
      <c r="AU52" s="127">
        <f>'01 - Stavební objekt'!P109</f>
        <v>0</v>
      </c>
      <c r="AV52" s="126">
        <f>'01 - Stavební objekt'!J30</f>
        <v>0</v>
      </c>
      <c r="AW52" s="126">
        <f>'01 - Stavební objekt'!J31</f>
        <v>0</v>
      </c>
      <c r="AX52" s="126">
        <f>'01 - Stavební objekt'!J32</f>
        <v>0</v>
      </c>
      <c r="AY52" s="126">
        <f>'01 - Stavební objekt'!J33</f>
        <v>0</v>
      </c>
      <c r="AZ52" s="126">
        <f>'01 - Stavební objekt'!F30</f>
        <v>0</v>
      </c>
      <c r="BA52" s="126">
        <f>'01 - Stavební objekt'!F31</f>
        <v>0</v>
      </c>
      <c r="BB52" s="126">
        <f>'01 - Stavební objekt'!F32</f>
        <v>0</v>
      </c>
      <c r="BC52" s="126">
        <f>'01 - Stavební objekt'!F33</f>
        <v>0</v>
      </c>
      <c r="BD52" s="128">
        <f>'01 - Stavební objekt'!F34</f>
        <v>0</v>
      </c>
      <c r="BT52" s="129" t="s">
        <v>24</v>
      </c>
      <c r="BV52" s="129" t="s">
        <v>80</v>
      </c>
      <c r="BW52" s="129" t="s">
        <v>86</v>
      </c>
      <c r="BX52" s="129" t="s">
        <v>7</v>
      </c>
      <c r="CL52" s="129" t="s">
        <v>22</v>
      </c>
      <c r="CM52" s="129" t="s">
        <v>87</v>
      </c>
    </row>
    <row r="53" s="5" customFormat="1" ht="16.5" customHeight="1">
      <c r="A53" s="117" t="s">
        <v>82</v>
      </c>
      <c r="B53" s="118"/>
      <c r="C53" s="119"/>
      <c r="D53" s="120" t="s">
        <v>88</v>
      </c>
      <c r="E53" s="120"/>
      <c r="F53" s="120"/>
      <c r="G53" s="120"/>
      <c r="H53" s="120"/>
      <c r="I53" s="121"/>
      <c r="J53" s="120" t="s">
        <v>89</v>
      </c>
      <c r="K53" s="120"/>
      <c r="L53" s="120"/>
      <c r="M53" s="120"/>
      <c r="N53" s="120"/>
      <c r="O53" s="120"/>
      <c r="P53" s="120"/>
      <c r="Q53" s="120"/>
      <c r="R53" s="120"/>
      <c r="S53" s="120"/>
      <c r="T53" s="120"/>
      <c r="U53" s="120"/>
      <c r="V53" s="120"/>
      <c r="W53" s="120"/>
      <c r="X53" s="120"/>
      <c r="Y53" s="120"/>
      <c r="Z53" s="120"/>
      <c r="AA53" s="120"/>
      <c r="AB53" s="120"/>
      <c r="AC53" s="120"/>
      <c r="AD53" s="120"/>
      <c r="AE53" s="120"/>
      <c r="AF53" s="120"/>
      <c r="AG53" s="122">
        <f>'02 - Vedlejší a ostatní n...'!J27</f>
        <v>0</v>
      </c>
      <c r="AH53" s="121"/>
      <c r="AI53" s="121"/>
      <c r="AJ53" s="121"/>
      <c r="AK53" s="121"/>
      <c r="AL53" s="121"/>
      <c r="AM53" s="121"/>
      <c r="AN53" s="122">
        <f>SUM(AG53,AT53)</f>
        <v>0</v>
      </c>
      <c r="AO53" s="121"/>
      <c r="AP53" s="121"/>
      <c r="AQ53" s="123" t="s">
        <v>90</v>
      </c>
      <c r="AR53" s="124"/>
      <c r="AS53" s="130">
        <v>0</v>
      </c>
      <c r="AT53" s="131">
        <f>ROUND(SUM(AV53:AW53),2)</f>
        <v>0</v>
      </c>
      <c r="AU53" s="132">
        <f>'02 - Vedlejší a ostatní n...'!P77</f>
        <v>0</v>
      </c>
      <c r="AV53" s="131">
        <f>'02 - Vedlejší a ostatní n...'!J30</f>
        <v>0</v>
      </c>
      <c r="AW53" s="131">
        <f>'02 - Vedlejší a ostatní n...'!J31</f>
        <v>0</v>
      </c>
      <c r="AX53" s="131">
        <f>'02 - Vedlejší a ostatní n...'!J32</f>
        <v>0</v>
      </c>
      <c r="AY53" s="131">
        <f>'02 - Vedlejší a ostatní n...'!J33</f>
        <v>0</v>
      </c>
      <c r="AZ53" s="131">
        <f>'02 - Vedlejší a ostatní n...'!F30</f>
        <v>0</v>
      </c>
      <c r="BA53" s="131">
        <f>'02 - Vedlejší a ostatní n...'!F31</f>
        <v>0</v>
      </c>
      <c r="BB53" s="131">
        <f>'02 - Vedlejší a ostatní n...'!F32</f>
        <v>0</v>
      </c>
      <c r="BC53" s="131">
        <f>'02 - Vedlejší a ostatní n...'!F33</f>
        <v>0</v>
      </c>
      <c r="BD53" s="133">
        <f>'02 - Vedlejší a ostatní n...'!F34</f>
        <v>0</v>
      </c>
      <c r="BT53" s="129" t="s">
        <v>24</v>
      </c>
      <c r="BV53" s="129" t="s">
        <v>80</v>
      </c>
      <c r="BW53" s="129" t="s">
        <v>91</v>
      </c>
      <c r="BX53" s="129" t="s">
        <v>7</v>
      </c>
      <c r="CL53" s="129" t="s">
        <v>22</v>
      </c>
      <c r="CM53" s="129" t="s">
        <v>87</v>
      </c>
    </row>
    <row r="54" s="1" customFormat="1" ht="30" customHeight="1">
      <c r="B54" s="44"/>
      <c r="C54" s="72"/>
      <c r="D54" s="72"/>
      <c r="E54" s="72"/>
      <c r="F54" s="72"/>
      <c r="G54" s="72"/>
      <c r="H54" s="72"/>
      <c r="I54" s="72"/>
      <c r="J54" s="72"/>
      <c r="K54" s="72"/>
      <c r="L54" s="72"/>
      <c r="M54" s="72"/>
      <c r="N54" s="72"/>
      <c r="O54" s="72"/>
      <c r="P54" s="72"/>
      <c r="Q54" s="72"/>
      <c r="R54" s="72"/>
      <c r="S54" s="72"/>
      <c r="T54" s="72"/>
      <c r="U54" s="72"/>
      <c r="V54" s="72"/>
      <c r="W54" s="72"/>
      <c r="X54" s="72"/>
      <c r="Y54" s="72"/>
      <c r="Z54" s="72"/>
      <c r="AA54" s="72"/>
      <c r="AB54" s="72"/>
      <c r="AC54" s="72"/>
      <c r="AD54" s="72"/>
      <c r="AE54" s="72"/>
      <c r="AF54" s="72"/>
      <c r="AG54" s="72"/>
      <c r="AH54" s="72"/>
      <c r="AI54" s="72"/>
      <c r="AJ54" s="72"/>
      <c r="AK54" s="72"/>
      <c r="AL54" s="72"/>
      <c r="AM54" s="72"/>
      <c r="AN54" s="72"/>
      <c r="AO54" s="72"/>
      <c r="AP54" s="72"/>
      <c r="AQ54" s="72"/>
      <c r="AR54" s="70"/>
    </row>
    <row r="55" s="1" customFormat="1" ht="6.96" customHeight="1">
      <c r="B55" s="65"/>
      <c r="C55" s="66"/>
      <c r="D55" s="66"/>
      <c r="E55" s="66"/>
      <c r="F55" s="66"/>
      <c r="G55" s="66"/>
      <c r="H55" s="66"/>
      <c r="I55" s="66"/>
      <c r="J55" s="66"/>
      <c r="K55" s="66"/>
      <c r="L55" s="66"/>
      <c r="M55" s="66"/>
      <c r="N55" s="66"/>
      <c r="O55" s="66"/>
      <c r="P55" s="66"/>
      <c r="Q55" s="66"/>
      <c r="R55" s="66"/>
      <c r="S55" s="66"/>
      <c r="T55" s="66"/>
      <c r="U55" s="66"/>
      <c r="V55" s="66"/>
      <c r="W55" s="66"/>
      <c r="X55" s="66"/>
      <c r="Y55" s="66"/>
      <c r="Z55" s="66"/>
      <c r="AA55" s="66"/>
      <c r="AB55" s="66"/>
      <c r="AC55" s="66"/>
      <c r="AD55" s="66"/>
      <c r="AE55" s="66"/>
      <c r="AF55" s="66"/>
      <c r="AG55" s="66"/>
      <c r="AH55" s="66"/>
      <c r="AI55" s="66"/>
      <c r="AJ55" s="66"/>
      <c r="AK55" s="66"/>
      <c r="AL55" s="66"/>
      <c r="AM55" s="66"/>
      <c r="AN55" s="66"/>
      <c r="AO55" s="66"/>
      <c r="AP55" s="66"/>
      <c r="AQ55" s="66"/>
      <c r="AR55" s="70"/>
    </row>
  </sheetData>
  <sheetProtection sheet="1" formatColumns="0" formatRows="0" objects="1" scenarios="1" spinCount="100000" saltValue="yg3xJxJyziK6Hh+d+v0oY3uW8plhZGV/sqMGTKDP/PI0NjzuSw2btKPD2YV71nzNlvIyIYGpAfyfC1mCbxLR3g==" hashValue="Tvli+/xAzDZoS33Ps1JnHJ87UQ+Hf+yRT4yY7o7PjK0qQP7IwvL/kx9drdb1PgryBjeWeMVy6EEj8revChHAjQ==" algorithmName="SHA-512" password="CC35"/>
  <mergeCells count="45">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 ref="W28:AE28"/>
    <mergeCell ref="AK28:AO28"/>
    <mergeCell ref="L29:O29"/>
    <mergeCell ref="W29:AE29"/>
    <mergeCell ref="AK29:AO29"/>
    <mergeCell ref="L30:O30"/>
    <mergeCell ref="W30:AE30"/>
    <mergeCell ref="AK30:AO30"/>
    <mergeCell ref="X32:AB32"/>
    <mergeCell ref="AK32:AO32"/>
    <mergeCell ref="L42:AO42"/>
    <mergeCell ref="AM44:AN44"/>
    <mergeCell ref="AM46:AP46"/>
    <mergeCell ref="AS46:AT48"/>
    <mergeCell ref="C49:G49"/>
    <mergeCell ref="I49:AF49"/>
    <mergeCell ref="AG49:AM49"/>
    <mergeCell ref="AN49:AP49"/>
    <mergeCell ref="AN52:AP52"/>
    <mergeCell ref="AG52:AM52"/>
    <mergeCell ref="D52:H52"/>
    <mergeCell ref="J52:AF52"/>
    <mergeCell ref="AN53:AP53"/>
    <mergeCell ref="AG53:AM53"/>
    <mergeCell ref="D53:H53"/>
    <mergeCell ref="J53:AF53"/>
    <mergeCell ref="AG51:AM51"/>
    <mergeCell ref="AN51:AP51"/>
    <mergeCell ref="AR2:BE2"/>
  </mergeCells>
  <hyperlinks>
    <hyperlink ref="K1:S1" location="C2" display="1) Rekapitulace stavby"/>
    <hyperlink ref="W1:AI1" location="C51" display="2) Rekapitulace objektů stavby a soupisů prací"/>
    <hyperlink ref="A52" location="'01 - Stavební objekt'!C2" display="/"/>
    <hyperlink ref="A53" location="'02 - Vedlejší a ostatní n...'!C2" displa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4"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19"/>
      <c r="B1" s="135"/>
      <c r="C1" s="135"/>
      <c r="D1" s="136" t="s">
        <v>1</v>
      </c>
      <c r="E1" s="135"/>
      <c r="F1" s="137" t="s">
        <v>92</v>
      </c>
      <c r="G1" s="137" t="s">
        <v>93</v>
      </c>
      <c r="H1" s="137"/>
      <c r="I1" s="138"/>
      <c r="J1" s="137" t="s">
        <v>94</v>
      </c>
      <c r="K1" s="136" t="s">
        <v>95</v>
      </c>
      <c r="L1" s="137" t="s">
        <v>96</v>
      </c>
      <c r="M1" s="137"/>
      <c r="N1" s="137"/>
      <c r="O1" s="137"/>
      <c r="P1" s="137"/>
      <c r="Q1" s="137"/>
      <c r="R1" s="137"/>
      <c r="S1" s="137"/>
      <c r="T1" s="137"/>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ht="36.96" customHeight="1">
      <c r="L2"/>
      <c r="AT2" s="22" t="s">
        <v>86</v>
      </c>
    </row>
    <row r="3" ht="6.96" customHeight="1">
      <c r="B3" s="23"/>
      <c r="C3" s="24"/>
      <c r="D3" s="24"/>
      <c r="E3" s="24"/>
      <c r="F3" s="24"/>
      <c r="G3" s="24"/>
      <c r="H3" s="24"/>
      <c r="I3" s="139"/>
      <c r="J3" s="24"/>
      <c r="K3" s="25"/>
      <c r="AT3" s="22" t="s">
        <v>87</v>
      </c>
    </row>
    <row r="4" ht="36.96" customHeight="1">
      <c r="B4" s="26"/>
      <c r="C4" s="27"/>
      <c r="D4" s="28" t="s">
        <v>97</v>
      </c>
      <c r="E4" s="27"/>
      <c r="F4" s="27"/>
      <c r="G4" s="27"/>
      <c r="H4" s="27"/>
      <c r="I4" s="140"/>
      <c r="J4" s="27"/>
      <c r="K4" s="29"/>
      <c r="M4" s="30" t="s">
        <v>12</v>
      </c>
      <c r="AT4" s="22" t="s">
        <v>6</v>
      </c>
    </row>
    <row r="5" ht="6.96" customHeight="1">
      <c r="B5" s="26"/>
      <c r="C5" s="27"/>
      <c r="D5" s="27"/>
      <c r="E5" s="27"/>
      <c r="F5" s="27"/>
      <c r="G5" s="27"/>
      <c r="H5" s="27"/>
      <c r="I5" s="140"/>
      <c r="J5" s="27"/>
      <c r="K5" s="29"/>
    </row>
    <row r="6">
      <c r="B6" s="26"/>
      <c r="C6" s="27"/>
      <c r="D6" s="38" t="s">
        <v>18</v>
      </c>
      <c r="E6" s="27"/>
      <c r="F6" s="27"/>
      <c r="G6" s="27"/>
      <c r="H6" s="27"/>
      <c r="I6" s="140"/>
      <c r="J6" s="27"/>
      <c r="K6" s="29"/>
    </row>
    <row r="7" ht="16.5" customHeight="1">
      <c r="B7" s="26"/>
      <c r="C7" s="27"/>
      <c r="D7" s="27"/>
      <c r="E7" s="141" t="str">
        <f>'Rekapitulace stavby'!K6</f>
        <v>PD na opravy části pavilonu 6, SOUE PlzeŇ - 3.stavba</v>
      </c>
      <c r="F7" s="38"/>
      <c r="G7" s="38"/>
      <c r="H7" s="38"/>
      <c r="I7" s="140"/>
      <c r="J7" s="27"/>
      <c r="K7" s="29"/>
    </row>
    <row r="8" s="1" customFormat="1">
      <c r="B8" s="44"/>
      <c r="C8" s="45"/>
      <c r="D8" s="38" t="s">
        <v>98</v>
      </c>
      <c r="E8" s="45"/>
      <c r="F8" s="45"/>
      <c r="G8" s="45"/>
      <c r="H8" s="45"/>
      <c r="I8" s="142"/>
      <c r="J8" s="45"/>
      <c r="K8" s="49"/>
    </row>
    <row r="9" s="1" customFormat="1" ht="36.96" customHeight="1">
      <c r="B9" s="44"/>
      <c r="C9" s="45"/>
      <c r="D9" s="45"/>
      <c r="E9" s="143" t="s">
        <v>99</v>
      </c>
      <c r="F9" s="45"/>
      <c r="G9" s="45"/>
      <c r="H9" s="45"/>
      <c r="I9" s="142"/>
      <c r="J9" s="45"/>
      <c r="K9" s="49"/>
    </row>
    <row r="10" s="1" customFormat="1">
      <c r="B10" s="44"/>
      <c r="C10" s="45"/>
      <c r="D10" s="45"/>
      <c r="E10" s="45"/>
      <c r="F10" s="45"/>
      <c r="G10" s="45"/>
      <c r="H10" s="45"/>
      <c r="I10" s="142"/>
      <c r="J10" s="45"/>
      <c r="K10" s="49"/>
    </row>
    <row r="11" s="1" customFormat="1" ht="14.4" customHeight="1">
      <c r="B11" s="44"/>
      <c r="C11" s="45"/>
      <c r="D11" s="38" t="s">
        <v>21</v>
      </c>
      <c r="E11" s="45"/>
      <c r="F11" s="33" t="s">
        <v>22</v>
      </c>
      <c r="G11" s="45"/>
      <c r="H11" s="45"/>
      <c r="I11" s="144" t="s">
        <v>23</v>
      </c>
      <c r="J11" s="33" t="s">
        <v>22</v>
      </c>
      <c r="K11" s="49"/>
    </row>
    <row r="12" s="1" customFormat="1" ht="14.4" customHeight="1">
      <c r="B12" s="44"/>
      <c r="C12" s="45"/>
      <c r="D12" s="38" t="s">
        <v>25</v>
      </c>
      <c r="E12" s="45"/>
      <c r="F12" s="33" t="s">
        <v>26</v>
      </c>
      <c r="G12" s="45"/>
      <c r="H12" s="45"/>
      <c r="I12" s="144" t="s">
        <v>27</v>
      </c>
      <c r="J12" s="145" t="str">
        <f>'Rekapitulace stavby'!AN8</f>
        <v>26. 10. 2016</v>
      </c>
      <c r="K12" s="49"/>
    </row>
    <row r="13" s="1" customFormat="1" ht="10.8" customHeight="1">
      <c r="B13" s="44"/>
      <c r="C13" s="45"/>
      <c r="D13" s="45"/>
      <c r="E13" s="45"/>
      <c r="F13" s="45"/>
      <c r="G13" s="45"/>
      <c r="H13" s="45"/>
      <c r="I13" s="142"/>
      <c r="J13" s="45"/>
      <c r="K13" s="49"/>
    </row>
    <row r="14" s="1" customFormat="1" ht="14.4" customHeight="1">
      <c r="B14" s="44"/>
      <c r="C14" s="45"/>
      <c r="D14" s="38" t="s">
        <v>31</v>
      </c>
      <c r="E14" s="45"/>
      <c r="F14" s="45"/>
      <c r="G14" s="45"/>
      <c r="H14" s="45"/>
      <c r="I14" s="144" t="s">
        <v>32</v>
      </c>
      <c r="J14" s="33" t="s">
        <v>22</v>
      </c>
      <c r="K14" s="49"/>
    </row>
    <row r="15" s="1" customFormat="1" ht="18" customHeight="1">
      <c r="B15" s="44"/>
      <c r="C15" s="45"/>
      <c r="D15" s="45"/>
      <c r="E15" s="33" t="s">
        <v>33</v>
      </c>
      <c r="F15" s="45"/>
      <c r="G15" s="45"/>
      <c r="H15" s="45"/>
      <c r="I15" s="144" t="s">
        <v>34</v>
      </c>
      <c r="J15" s="33" t="s">
        <v>22</v>
      </c>
      <c r="K15" s="49"/>
    </row>
    <row r="16" s="1" customFormat="1" ht="6.96" customHeight="1">
      <c r="B16" s="44"/>
      <c r="C16" s="45"/>
      <c r="D16" s="45"/>
      <c r="E16" s="45"/>
      <c r="F16" s="45"/>
      <c r="G16" s="45"/>
      <c r="H16" s="45"/>
      <c r="I16" s="142"/>
      <c r="J16" s="45"/>
      <c r="K16" s="49"/>
    </row>
    <row r="17" s="1" customFormat="1" ht="14.4" customHeight="1">
      <c r="B17" s="44"/>
      <c r="C17" s="45"/>
      <c r="D17" s="38" t="s">
        <v>35</v>
      </c>
      <c r="E17" s="45"/>
      <c r="F17" s="45"/>
      <c r="G17" s="45"/>
      <c r="H17" s="45"/>
      <c r="I17" s="144" t="s">
        <v>32</v>
      </c>
      <c r="J17" s="33" t="str">
        <f>IF('Rekapitulace stavby'!AN13="Vyplň údaj","",IF('Rekapitulace stavby'!AN13="","",'Rekapitulace stavby'!AN13))</f>
        <v/>
      </c>
      <c r="K17" s="49"/>
    </row>
    <row r="18" s="1" customFormat="1" ht="18" customHeight="1">
      <c r="B18" s="44"/>
      <c r="C18" s="45"/>
      <c r="D18" s="45"/>
      <c r="E18" s="33" t="str">
        <f>IF('Rekapitulace stavby'!E14="Vyplň údaj","",IF('Rekapitulace stavby'!E14="","",'Rekapitulace stavby'!E14))</f>
        <v/>
      </c>
      <c r="F18" s="45"/>
      <c r="G18" s="45"/>
      <c r="H18" s="45"/>
      <c r="I18" s="144" t="s">
        <v>34</v>
      </c>
      <c r="J18" s="33" t="str">
        <f>IF('Rekapitulace stavby'!AN14="Vyplň údaj","",IF('Rekapitulace stavby'!AN14="","",'Rekapitulace stavby'!AN14))</f>
        <v/>
      </c>
      <c r="K18" s="49"/>
    </row>
    <row r="19" s="1" customFormat="1" ht="6.96" customHeight="1">
      <c r="B19" s="44"/>
      <c r="C19" s="45"/>
      <c r="D19" s="45"/>
      <c r="E19" s="45"/>
      <c r="F19" s="45"/>
      <c r="G19" s="45"/>
      <c r="H19" s="45"/>
      <c r="I19" s="142"/>
      <c r="J19" s="45"/>
      <c r="K19" s="49"/>
    </row>
    <row r="20" s="1" customFormat="1" ht="14.4" customHeight="1">
      <c r="B20" s="44"/>
      <c r="C20" s="45"/>
      <c r="D20" s="38" t="s">
        <v>37</v>
      </c>
      <c r="E20" s="45"/>
      <c r="F20" s="45"/>
      <c r="G20" s="45"/>
      <c r="H20" s="45"/>
      <c r="I20" s="144" t="s">
        <v>32</v>
      </c>
      <c r="J20" s="33" t="s">
        <v>38</v>
      </c>
      <c r="K20" s="49"/>
    </row>
    <row r="21" s="1" customFormat="1" ht="18" customHeight="1">
      <c r="B21" s="44"/>
      <c r="C21" s="45"/>
      <c r="D21" s="45"/>
      <c r="E21" s="33" t="s">
        <v>39</v>
      </c>
      <c r="F21" s="45"/>
      <c r="G21" s="45"/>
      <c r="H21" s="45"/>
      <c r="I21" s="144" t="s">
        <v>34</v>
      </c>
      <c r="J21" s="33" t="s">
        <v>40</v>
      </c>
      <c r="K21" s="49"/>
    </row>
    <row r="22" s="1" customFormat="1" ht="6.96" customHeight="1">
      <c r="B22" s="44"/>
      <c r="C22" s="45"/>
      <c r="D22" s="45"/>
      <c r="E22" s="45"/>
      <c r="F22" s="45"/>
      <c r="G22" s="45"/>
      <c r="H22" s="45"/>
      <c r="I22" s="142"/>
      <c r="J22" s="45"/>
      <c r="K22" s="49"/>
    </row>
    <row r="23" s="1" customFormat="1" ht="14.4" customHeight="1">
      <c r="B23" s="44"/>
      <c r="C23" s="45"/>
      <c r="D23" s="38" t="s">
        <v>42</v>
      </c>
      <c r="E23" s="45"/>
      <c r="F23" s="45"/>
      <c r="G23" s="45"/>
      <c r="H23" s="45"/>
      <c r="I23" s="142"/>
      <c r="J23" s="45"/>
      <c r="K23" s="49"/>
    </row>
    <row r="24" s="6" customFormat="1" ht="57" customHeight="1">
      <c r="B24" s="146"/>
      <c r="C24" s="147"/>
      <c r="D24" s="147"/>
      <c r="E24" s="42" t="s">
        <v>43</v>
      </c>
      <c r="F24" s="42"/>
      <c r="G24" s="42"/>
      <c r="H24" s="42"/>
      <c r="I24" s="148"/>
      <c r="J24" s="147"/>
      <c r="K24" s="149"/>
    </row>
    <row r="25" s="1" customFormat="1" ht="6.96" customHeight="1">
      <c r="B25" s="44"/>
      <c r="C25" s="45"/>
      <c r="D25" s="45"/>
      <c r="E25" s="45"/>
      <c r="F25" s="45"/>
      <c r="G25" s="45"/>
      <c r="H25" s="45"/>
      <c r="I25" s="142"/>
      <c r="J25" s="45"/>
      <c r="K25" s="49"/>
    </row>
    <row r="26" s="1" customFormat="1" ht="6.96" customHeight="1">
      <c r="B26" s="44"/>
      <c r="C26" s="45"/>
      <c r="D26" s="104"/>
      <c r="E26" s="104"/>
      <c r="F26" s="104"/>
      <c r="G26" s="104"/>
      <c r="H26" s="104"/>
      <c r="I26" s="150"/>
      <c r="J26" s="104"/>
      <c r="K26" s="151"/>
    </row>
    <row r="27" s="1" customFormat="1" ht="25.44" customHeight="1">
      <c r="B27" s="44"/>
      <c r="C27" s="45"/>
      <c r="D27" s="152" t="s">
        <v>44</v>
      </c>
      <c r="E27" s="45"/>
      <c r="F27" s="45"/>
      <c r="G27" s="45"/>
      <c r="H27" s="45"/>
      <c r="I27" s="142"/>
      <c r="J27" s="153">
        <f>ROUND(J109,2)</f>
        <v>0</v>
      </c>
      <c r="K27" s="49"/>
    </row>
    <row r="28" s="1" customFormat="1" ht="6.96" customHeight="1">
      <c r="B28" s="44"/>
      <c r="C28" s="45"/>
      <c r="D28" s="104"/>
      <c r="E28" s="104"/>
      <c r="F28" s="104"/>
      <c r="G28" s="104"/>
      <c r="H28" s="104"/>
      <c r="I28" s="150"/>
      <c r="J28" s="104"/>
      <c r="K28" s="151"/>
    </row>
    <row r="29" s="1" customFormat="1" ht="14.4" customHeight="1">
      <c r="B29" s="44"/>
      <c r="C29" s="45"/>
      <c r="D29" s="45"/>
      <c r="E29" s="45"/>
      <c r="F29" s="50" t="s">
        <v>46</v>
      </c>
      <c r="G29" s="45"/>
      <c r="H29" s="45"/>
      <c r="I29" s="154" t="s">
        <v>45</v>
      </c>
      <c r="J29" s="50" t="s">
        <v>47</v>
      </c>
      <c r="K29" s="49"/>
    </row>
    <row r="30" s="1" customFormat="1" ht="14.4" customHeight="1">
      <c r="B30" s="44"/>
      <c r="C30" s="45"/>
      <c r="D30" s="53" t="s">
        <v>48</v>
      </c>
      <c r="E30" s="53" t="s">
        <v>49</v>
      </c>
      <c r="F30" s="155">
        <f>ROUND(SUM(BE109:BE641), 2)</f>
        <v>0</v>
      </c>
      <c r="G30" s="45"/>
      <c r="H30" s="45"/>
      <c r="I30" s="156">
        <v>0.20999999999999999</v>
      </c>
      <c r="J30" s="155">
        <f>ROUND(ROUND((SUM(BE109:BE641)), 2)*I30, 2)</f>
        <v>0</v>
      </c>
      <c r="K30" s="49"/>
    </row>
    <row r="31" s="1" customFormat="1" ht="14.4" customHeight="1">
      <c r="B31" s="44"/>
      <c r="C31" s="45"/>
      <c r="D31" s="45"/>
      <c r="E31" s="53" t="s">
        <v>50</v>
      </c>
      <c r="F31" s="155">
        <f>ROUND(SUM(BF109:BF641), 2)</f>
        <v>0</v>
      </c>
      <c r="G31" s="45"/>
      <c r="H31" s="45"/>
      <c r="I31" s="156">
        <v>0.14999999999999999</v>
      </c>
      <c r="J31" s="155">
        <f>ROUND(ROUND((SUM(BF109:BF641)), 2)*I31, 2)</f>
        <v>0</v>
      </c>
      <c r="K31" s="49"/>
    </row>
    <row r="32" hidden="1" s="1" customFormat="1" ht="14.4" customHeight="1">
      <c r="B32" s="44"/>
      <c r="C32" s="45"/>
      <c r="D32" s="45"/>
      <c r="E32" s="53" t="s">
        <v>51</v>
      </c>
      <c r="F32" s="155">
        <f>ROUND(SUM(BG109:BG641), 2)</f>
        <v>0</v>
      </c>
      <c r="G32" s="45"/>
      <c r="H32" s="45"/>
      <c r="I32" s="156">
        <v>0.20999999999999999</v>
      </c>
      <c r="J32" s="155">
        <v>0</v>
      </c>
      <c r="K32" s="49"/>
    </row>
    <row r="33" hidden="1" s="1" customFormat="1" ht="14.4" customHeight="1">
      <c r="B33" s="44"/>
      <c r="C33" s="45"/>
      <c r="D33" s="45"/>
      <c r="E33" s="53" t="s">
        <v>52</v>
      </c>
      <c r="F33" s="155">
        <f>ROUND(SUM(BH109:BH641), 2)</f>
        <v>0</v>
      </c>
      <c r="G33" s="45"/>
      <c r="H33" s="45"/>
      <c r="I33" s="156">
        <v>0.14999999999999999</v>
      </c>
      <c r="J33" s="155">
        <v>0</v>
      </c>
      <c r="K33" s="49"/>
    </row>
    <row r="34" hidden="1" s="1" customFormat="1" ht="14.4" customHeight="1">
      <c r="B34" s="44"/>
      <c r="C34" s="45"/>
      <c r="D34" s="45"/>
      <c r="E34" s="53" t="s">
        <v>53</v>
      </c>
      <c r="F34" s="155">
        <f>ROUND(SUM(BI109:BI641), 2)</f>
        <v>0</v>
      </c>
      <c r="G34" s="45"/>
      <c r="H34" s="45"/>
      <c r="I34" s="156">
        <v>0</v>
      </c>
      <c r="J34" s="155">
        <v>0</v>
      </c>
      <c r="K34" s="49"/>
    </row>
    <row r="35" s="1" customFormat="1" ht="6.96" customHeight="1">
      <c r="B35" s="44"/>
      <c r="C35" s="45"/>
      <c r="D35" s="45"/>
      <c r="E35" s="45"/>
      <c r="F35" s="45"/>
      <c r="G35" s="45"/>
      <c r="H35" s="45"/>
      <c r="I35" s="142"/>
      <c r="J35" s="45"/>
      <c r="K35" s="49"/>
    </row>
    <row r="36" s="1" customFormat="1" ht="25.44" customHeight="1">
      <c r="B36" s="44"/>
      <c r="C36" s="157"/>
      <c r="D36" s="158" t="s">
        <v>54</v>
      </c>
      <c r="E36" s="96"/>
      <c r="F36" s="96"/>
      <c r="G36" s="159" t="s">
        <v>55</v>
      </c>
      <c r="H36" s="160" t="s">
        <v>56</v>
      </c>
      <c r="I36" s="161"/>
      <c r="J36" s="162">
        <f>SUM(J27:J34)</f>
        <v>0</v>
      </c>
      <c r="K36" s="163"/>
    </row>
    <row r="37" s="1" customFormat="1" ht="14.4" customHeight="1">
      <c r="B37" s="65"/>
      <c r="C37" s="66"/>
      <c r="D37" s="66"/>
      <c r="E37" s="66"/>
      <c r="F37" s="66"/>
      <c r="G37" s="66"/>
      <c r="H37" s="66"/>
      <c r="I37" s="164"/>
      <c r="J37" s="66"/>
      <c r="K37" s="67"/>
    </row>
    <row r="41" s="1" customFormat="1" ht="6.96" customHeight="1">
      <c r="B41" s="165"/>
      <c r="C41" s="166"/>
      <c r="D41" s="166"/>
      <c r="E41" s="166"/>
      <c r="F41" s="166"/>
      <c r="G41" s="166"/>
      <c r="H41" s="166"/>
      <c r="I41" s="167"/>
      <c r="J41" s="166"/>
      <c r="K41" s="168"/>
    </row>
    <row r="42" s="1" customFormat="1" ht="36.96" customHeight="1">
      <c r="B42" s="44"/>
      <c r="C42" s="28" t="s">
        <v>100</v>
      </c>
      <c r="D42" s="45"/>
      <c r="E42" s="45"/>
      <c r="F42" s="45"/>
      <c r="G42" s="45"/>
      <c r="H42" s="45"/>
      <c r="I42" s="142"/>
      <c r="J42" s="45"/>
      <c r="K42" s="49"/>
    </row>
    <row r="43" s="1" customFormat="1" ht="6.96" customHeight="1">
      <c r="B43" s="44"/>
      <c r="C43" s="45"/>
      <c r="D43" s="45"/>
      <c r="E43" s="45"/>
      <c r="F43" s="45"/>
      <c r="G43" s="45"/>
      <c r="H43" s="45"/>
      <c r="I43" s="142"/>
      <c r="J43" s="45"/>
      <c r="K43" s="49"/>
    </row>
    <row r="44" s="1" customFormat="1" ht="14.4" customHeight="1">
      <c r="B44" s="44"/>
      <c r="C44" s="38" t="s">
        <v>18</v>
      </c>
      <c r="D44" s="45"/>
      <c r="E44" s="45"/>
      <c r="F44" s="45"/>
      <c r="G44" s="45"/>
      <c r="H44" s="45"/>
      <c r="I44" s="142"/>
      <c r="J44" s="45"/>
      <c r="K44" s="49"/>
    </row>
    <row r="45" s="1" customFormat="1" ht="16.5" customHeight="1">
      <c r="B45" s="44"/>
      <c r="C45" s="45"/>
      <c r="D45" s="45"/>
      <c r="E45" s="141" t="str">
        <f>E7</f>
        <v>PD na opravy části pavilonu 6, SOUE PlzeŇ - 3.stavba</v>
      </c>
      <c r="F45" s="38"/>
      <c r="G45" s="38"/>
      <c r="H45" s="38"/>
      <c r="I45" s="142"/>
      <c r="J45" s="45"/>
      <c r="K45" s="49"/>
    </row>
    <row r="46" s="1" customFormat="1" ht="14.4" customHeight="1">
      <c r="B46" s="44"/>
      <c r="C46" s="38" t="s">
        <v>98</v>
      </c>
      <c r="D46" s="45"/>
      <c r="E46" s="45"/>
      <c r="F46" s="45"/>
      <c r="G46" s="45"/>
      <c r="H46" s="45"/>
      <c r="I46" s="142"/>
      <c r="J46" s="45"/>
      <c r="K46" s="49"/>
    </row>
    <row r="47" s="1" customFormat="1" ht="17.25" customHeight="1">
      <c r="B47" s="44"/>
      <c r="C47" s="45"/>
      <c r="D47" s="45"/>
      <c r="E47" s="143" t="str">
        <f>E9</f>
        <v>01 - Stavební objekt</v>
      </c>
      <c r="F47" s="45"/>
      <c r="G47" s="45"/>
      <c r="H47" s="45"/>
      <c r="I47" s="142"/>
      <c r="J47" s="45"/>
      <c r="K47" s="49"/>
    </row>
    <row r="48" s="1" customFormat="1" ht="6.96" customHeight="1">
      <c r="B48" s="44"/>
      <c r="C48" s="45"/>
      <c r="D48" s="45"/>
      <c r="E48" s="45"/>
      <c r="F48" s="45"/>
      <c r="G48" s="45"/>
      <c r="H48" s="45"/>
      <c r="I48" s="142"/>
      <c r="J48" s="45"/>
      <c r="K48" s="49"/>
    </row>
    <row r="49" s="1" customFormat="1" ht="18" customHeight="1">
      <c r="B49" s="44"/>
      <c r="C49" s="38" t="s">
        <v>25</v>
      </c>
      <c r="D49" s="45"/>
      <c r="E49" s="45"/>
      <c r="F49" s="33" t="str">
        <f>F12</f>
        <v xml:space="preserve"> </v>
      </c>
      <c r="G49" s="45"/>
      <c r="H49" s="45"/>
      <c r="I49" s="144" t="s">
        <v>27</v>
      </c>
      <c r="J49" s="145" t="str">
        <f>IF(J12="","",J12)</f>
        <v>26. 10. 2016</v>
      </c>
      <c r="K49" s="49"/>
    </row>
    <row r="50" s="1" customFormat="1" ht="6.96" customHeight="1">
      <c r="B50" s="44"/>
      <c r="C50" s="45"/>
      <c r="D50" s="45"/>
      <c r="E50" s="45"/>
      <c r="F50" s="45"/>
      <c r="G50" s="45"/>
      <c r="H50" s="45"/>
      <c r="I50" s="142"/>
      <c r="J50" s="45"/>
      <c r="K50" s="49"/>
    </row>
    <row r="51" s="1" customFormat="1">
      <c r="B51" s="44"/>
      <c r="C51" s="38" t="s">
        <v>31</v>
      </c>
      <c r="D51" s="45"/>
      <c r="E51" s="45"/>
      <c r="F51" s="33" t="str">
        <f>E15</f>
        <v>SOUE, Vejprnická 56, 318 00 Plzeň</v>
      </c>
      <c r="G51" s="45"/>
      <c r="H51" s="45"/>
      <c r="I51" s="144" t="s">
        <v>37</v>
      </c>
      <c r="J51" s="42" t="str">
        <f>E21</f>
        <v>Luboš Beneda, Čižická 279,332 09 Štěnovice</v>
      </c>
      <c r="K51" s="49"/>
    </row>
    <row r="52" s="1" customFormat="1" ht="14.4" customHeight="1">
      <c r="B52" s="44"/>
      <c r="C52" s="38" t="s">
        <v>35</v>
      </c>
      <c r="D52" s="45"/>
      <c r="E52" s="45"/>
      <c r="F52" s="33" t="str">
        <f>IF(E18="","",E18)</f>
        <v/>
      </c>
      <c r="G52" s="45"/>
      <c r="H52" s="45"/>
      <c r="I52" s="142"/>
      <c r="J52" s="169"/>
      <c r="K52" s="49"/>
    </row>
    <row r="53" s="1" customFormat="1" ht="10.32" customHeight="1">
      <c r="B53" s="44"/>
      <c r="C53" s="45"/>
      <c r="D53" s="45"/>
      <c r="E53" s="45"/>
      <c r="F53" s="45"/>
      <c r="G53" s="45"/>
      <c r="H53" s="45"/>
      <c r="I53" s="142"/>
      <c r="J53" s="45"/>
      <c r="K53" s="49"/>
    </row>
    <row r="54" s="1" customFormat="1" ht="29.28" customHeight="1">
      <c r="B54" s="44"/>
      <c r="C54" s="170" t="s">
        <v>101</v>
      </c>
      <c r="D54" s="157"/>
      <c r="E54" s="157"/>
      <c r="F54" s="157"/>
      <c r="G54" s="157"/>
      <c r="H54" s="157"/>
      <c r="I54" s="171"/>
      <c r="J54" s="172" t="s">
        <v>102</v>
      </c>
      <c r="K54" s="173"/>
    </row>
    <row r="55" s="1" customFormat="1" ht="10.32" customHeight="1">
      <c r="B55" s="44"/>
      <c r="C55" s="45"/>
      <c r="D55" s="45"/>
      <c r="E55" s="45"/>
      <c r="F55" s="45"/>
      <c r="G55" s="45"/>
      <c r="H55" s="45"/>
      <c r="I55" s="142"/>
      <c r="J55" s="45"/>
      <c r="K55" s="49"/>
    </row>
    <row r="56" s="1" customFormat="1" ht="29.28" customHeight="1">
      <c r="B56" s="44"/>
      <c r="C56" s="174" t="s">
        <v>103</v>
      </c>
      <c r="D56" s="45"/>
      <c r="E56" s="45"/>
      <c r="F56" s="45"/>
      <c r="G56" s="45"/>
      <c r="H56" s="45"/>
      <c r="I56" s="142"/>
      <c r="J56" s="153">
        <f>J109</f>
        <v>0</v>
      </c>
      <c r="K56" s="49"/>
      <c r="AU56" s="22" t="s">
        <v>104</v>
      </c>
    </row>
    <row r="57" s="7" customFormat="1" ht="24.96" customHeight="1">
      <c r="B57" s="175"/>
      <c r="C57" s="176"/>
      <c r="D57" s="177" t="s">
        <v>105</v>
      </c>
      <c r="E57" s="178"/>
      <c r="F57" s="178"/>
      <c r="G57" s="178"/>
      <c r="H57" s="178"/>
      <c r="I57" s="179"/>
      <c r="J57" s="180">
        <f>J110</f>
        <v>0</v>
      </c>
      <c r="K57" s="181"/>
    </row>
    <row r="58" s="8" customFormat="1" ht="19.92" customHeight="1">
      <c r="B58" s="182"/>
      <c r="C58" s="183"/>
      <c r="D58" s="184" t="s">
        <v>106</v>
      </c>
      <c r="E58" s="185"/>
      <c r="F58" s="185"/>
      <c r="G58" s="185"/>
      <c r="H58" s="185"/>
      <c r="I58" s="186"/>
      <c r="J58" s="187">
        <f>J111</f>
        <v>0</v>
      </c>
      <c r="K58" s="188"/>
    </row>
    <row r="59" s="8" customFormat="1" ht="19.92" customHeight="1">
      <c r="B59" s="182"/>
      <c r="C59" s="183"/>
      <c r="D59" s="184" t="s">
        <v>107</v>
      </c>
      <c r="E59" s="185"/>
      <c r="F59" s="185"/>
      <c r="G59" s="185"/>
      <c r="H59" s="185"/>
      <c r="I59" s="186"/>
      <c r="J59" s="187">
        <f>J143</f>
        <v>0</v>
      </c>
      <c r="K59" s="188"/>
    </row>
    <row r="60" s="8" customFormat="1" ht="19.92" customHeight="1">
      <c r="B60" s="182"/>
      <c r="C60" s="183"/>
      <c r="D60" s="184" t="s">
        <v>108</v>
      </c>
      <c r="E60" s="185"/>
      <c r="F60" s="185"/>
      <c r="G60" s="185"/>
      <c r="H60" s="185"/>
      <c r="I60" s="186"/>
      <c r="J60" s="187">
        <f>J178</f>
        <v>0</v>
      </c>
      <c r="K60" s="188"/>
    </row>
    <row r="61" s="8" customFormat="1" ht="19.92" customHeight="1">
      <c r="B61" s="182"/>
      <c r="C61" s="183"/>
      <c r="D61" s="184" t="s">
        <v>109</v>
      </c>
      <c r="E61" s="185"/>
      <c r="F61" s="185"/>
      <c r="G61" s="185"/>
      <c r="H61" s="185"/>
      <c r="I61" s="186"/>
      <c r="J61" s="187">
        <f>J192</f>
        <v>0</v>
      </c>
      <c r="K61" s="188"/>
    </row>
    <row r="62" s="8" customFormat="1" ht="19.92" customHeight="1">
      <c r="B62" s="182"/>
      <c r="C62" s="183"/>
      <c r="D62" s="184" t="s">
        <v>110</v>
      </c>
      <c r="E62" s="185"/>
      <c r="F62" s="185"/>
      <c r="G62" s="185"/>
      <c r="H62" s="185"/>
      <c r="I62" s="186"/>
      <c r="J62" s="187">
        <f>J207</f>
        <v>0</v>
      </c>
      <c r="K62" s="188"/>
    </row>
    <row r="63" s="8" customFormat="1" ht="19.92" customHeight="1">
      <c r="B63" s="182"/>
      <c r="C63" s="183"/>
      <c r="D63" s="184" t="s">
        <v>111</v>
      </c>
      <c r="E63" s="185"/>
      <c r="F63" s="185"/>
      <c r="G63" s="185"/>
      <c r="H63" s="185"/>
      <c r="I63" s="186"/>
      <c r="J63" s="187">
        <f>J211</f>
        <v>0</v>
      </c>
      <c r="K63" s="188"/>
    </row>
    <row r="64" s="8" customFormat="1" ht="19.92" customHeight="1">
      <c r="B64" s="182"/>
      <c r="C64" s="183"/>
      <c r="D64" s="184" t="s">
        <v>112</v>
      </c>
      <c r="E64" s="185"/>
      <c r="F64" s="185"/>
      <c r="G64" s="185"/>
      <c r="H64" s="185"/>
      <c r="I64" s="186"/>
      <c r="J64" s="187">
        <f>J219</f>
        <v>0</v>
      </c>
      <c r="K64" s="188"/>
    </row>
    <row r="65" s="8" customFormat="1" ht="19.92" customHeight="1">
      <c r="B65" s="182"/>
      <c r="C65" s="183"/>
      <c r="D65" s="184" t="s">
        <v>113</v>
      </c>
      <c r="E65" s="185"/>
      <c r="F65" s="185"/>
      <c r="G65" s="185"/>
      <c r="H65" s="185"/>
      <c r="I65" s="186"/>
      <c r="J65" s="187">
        <f>J269</f>
        <v>0</v>
      </c>
      <c r="K65" s="188"/>
    </row>
    <row r="66" s="8" customFormat="1" ht="19.92" customHeight="1">
      <c r="B66" s="182"/>
      <c r="C66" s="183"/>
      <c r="D66" s="184" t="s">
        <v>114</v>
      </c>
      <c r="E66" s="185"/>
      <c r="F66" s="185"/>
      <c r="G66" s="185"/>
      <c r="H66" s="185"/>
      <c r="I66" s="186"/>
      <c r="J66" s="187">
        <f>J281</f>
        <v>0</v>
      </c>
      <c r="K66" s="188"/>
    </row>
    <row r="67" s="7" customFormat="1" ht="24.96" customHeight="1">
      <c r="B67" s="175"/>
      <c r="C67" s="176"/>
      <c r="D67" s="177" t="s">
        <v>115</v>
      </c>
      <c r="E67" s="178"/>
      <c r="F67" s="178"/>
      <c r="G67" s="178"/>
      <c r="H67" s="178"/>
      <c r="I67" s="179"/>
      <c r="J67" s="180">
        <f>J283</f>
        <v>0</v>
      </c>
      <c r="K67" s="181"/>
    </row>
    <row r="68" s="8" customFormat="1" ht="19.92" customHeight="1">
      <c r="B68" s="182"/>
      <c r="C68" s="183"/>
      <c r="D68" s="184" t="s">
        <v>116</v>
      </c>
      <c r="E68" s="185"/>
      <c r="F68" s="185"/>
      <c r="G68" s="185"/>
      <c r="H68" s="185"/>
      <c r="I68" s="186"/>
      <c r="J68" s="187">
        <f>J284</f>
        <v>0</v>
      </c>
      <c r="K68" s="188"/>
    </row>
    <row r="69" s="8" customFormat="1" ht="19.92" customHeight="1">
      <c r="B69" s="182"/>
      <c r="C69" s="183"/>
      <c r="D69" s="184" t="s">
        <v>117</v>
      </c>
      <c r="E69" s="185"/>
      <c r="F69" s="185"/>
      <c r="G69" s="185"/>
      <c r="H69" s="185"/>
      <c r="I69" s="186"/>
      <c r="J69" s="187">
        <f>J290</f>
        <v>0</v>
      </c>
      <c r="K69" s="188"/>
    </row>
    <row r="70" s="8" customFormat="1" ht="19.92" customHeight="1">
      <c r="B70" s="182"/>
      <c r="C70" s="183"/>
      <c r="D70" s="184" t="s">
        <v>118</v>
      </c>
      <c r="E70" s="185"/>
      <c r="F70" s="185"/>
      <c r="G70" s="185"/>
      <c r="H70" s="185"/>
      <c r="I70" s="186"/>
      <c r="J70" s="187">
        <f>J297</f>
        <v>0</v>
      </c>
      <c r="K70" s="188"/>
    </row>
    <row r="71" s="8" customFormat="1" ht="19.92" customHeight="1">
      <c r="B71" s="182"/>
      <c r="C71" s="183"/>
      <c r="D71" s="184" t="s">
        <v>119</v>
      </c>
      <c r="E71" s="185"/>
      <c r="F71" s="185"/>
      <c r="G71" s="185"/>
      <c r="H71" s="185"/>
      <c r="I71" s="186"/>
      <c r="J71" s="187">
        <f>J307</f>
        <v>0</v>
      </c>
      <c r="K71" s="188"/>
    </row>
    <row r="72" s="8" customFormat="1" ht="19.92" customHeight="1">
      <c r="B72" s="182"/>
      <c r="C72" s="183"/>
      <c r="D72" s="184" t="s">
        <v>120</v>
      </c>
      <c r="E72" s="185"/>
      <c r="F72" s="185"/>
      <c r="G72" s="185"/>
      <c r="H72" s="185"/>
      <c r="I72" s="186"/>
      <c r="J72" s="187">
        <f>J323</f>
        <v>0</v>
      </c>
      <c r="K72" s="188"/>
    </row>
    <row r="73" s="8" customFormat="1" ht="19.92" customHeight="1">
      <c r="B73" s="182"/>
      <c r="C73" s="183"/>
      <c r="D73" s="184" t="s">
        <v>121</v>
      </c>
      <c r="E73" s="185"/>
      <c r="F73" s="185"/>
      <c r="G73" s="185"/>
      <c r="H73" s="185"/>
      <c r="I73" s="186"/>
      <c r="J73" s="187">
        <f>J327</f>
        <v>0</v>
      </c>
      <c r="K73" s="188"/>
    </row>
    <row r="74" s="8" customFormat="1" ht="19.92" customHeight="1">
      <c r="B74" s="182"/>
      <c r="C74" s="183"/>
      <c r="D74" s="184" t="s">
        <v>122</v>
      </c>
      <c r="E74" s="185"/>
      <c r="F74" s="185"/>
      <c r="G74" s="185"/>
      <c r="H74" s="185"/>
      <c r="I74" s="186"/>
      <c r="J74" s="187">
        <f>J336</f>
        <v>0</v>
      </c>
      <c r="K74" s="188"/>
    </row>
    <row r="75" s="8" customFormat="1" ht="19.92" customHeight="1">
      <c r="B75" s="182"/>
      <c r="C75" s="183"/>
      <c r="D75" s="184" t="s">
        <v>123</v>
      </c>
      <c r="E75" s="185"/>
      <c r="F75" s="185"/>
      <c r="G75" s="185"/>
      <c r="H75" s="185"/>
      <c r="I75" s="186"/>
      <c r="J75" s="187">
        <f>J342</f>
        <v>0</v>
      </c>
      <c r="K75" s="188"/>
    </row>
    <row r="76" s="8" customFormat="1" ht="19.92" customHeight="1">
      <c r="B76" s="182"/>
      <c r="C76" s="183"/>
      <c r="D76" s="184" t="s">
        <v>124</v>
      </c>
      <c r="E76" s="185"/>
      <c r="F76" s="185"/>
      <c r="G76" s="185"/>
      <c r="H76" s="185"/>
      <c r="I76" s="186"/>
      <c r="J76" s="187">
        <f>J346</f>
        <v>0</v>
      </c>
      <c r="K76" s="188"/>
    </row>
    <row r="77" s="8" customFormat="1" ht="19.92" customHeight="1">
      <c r="B77" s="182"/>
      <c r="C77" s="183"/>
      <c r="D77" s="184" t="s">
        <v>125</v>
      </c>
      <c r="E77" s="185"/>
      <c r="F77" s="185"/>
      <c r="G77" s="185"/>
      <c r="H77" s="185"/>
      <c r="I77" s="186"/>
      <c r="J77" s="187">
        <f>J364</f>
        <v>0</v>
      </c>
      <c r="K77" s="188"/>
    </row>
    <row r="78" s="8" customFormat="1" ht="19.92" customHeight="1">
      <c r="B78" s="182"/>
      <c r="C78" s="183"/>
      <c r="D78" s="184" t="s">
        <v>126</v>
      </c>
      <c r="E78" s="185"/>
      <c r="F78" s="185"/>
      <c r="G78" s="185"/>
      <c r="H78" s="185"/>
      <c r="I78" s="186"/>
      <c r="J78" s="187">
        <f>J371</f>
        <v>0</v>
      </c>
      <c r="K78" s="188"/>
    </row>
    <row r="79" s="8" customFormat="1" ht="19.92" customHeight="1">
      <c r="B79" s="182"/>
      <c r="C79" s="183"/>
      <c r="D79" s="184" t="s">
        <v>127</v>
      </c>
      <c r="E79" s="185"/>
      <c r="F79" s="185"/>
      <c r="G79" s="185"/>
      <c r="H79" s="185"/>
      <c r="I79" s="186"/>
      <c r="J79" s="187">
        <f>J403</f>
        <v>0</v>
      </c>
      <c r="K79" s="188"/>
    </row>
    <row r="80" s="8" customFormat="1" ht="19.92" customHeight="1">
      <c r="B80" s="182"/>
      <c r="C80" s="183"/>
      <c r="D80" s="184" t="s">
        <v>128</v>
      </c>
      <c r="E80" s="185"/>
      <c r="F80" s="185"/>
      <c r="G80" s="185"/>
      <c r="H80" s="185"/>
      <c r="I80" s="186"/>
      <c r="J80" s="187">
        <f>J421</f>
        <v>0</v>
      </c>
      <c r="K80" s="188"/>
    </row>
    <row r="81" s="8" customFormat="1" ht="19.92" customHeight="1">
      <c r="B81" s="182"/>
      <c r="C81" s="183"/>
      <c r="D81" s="184" t="s">
        <v>129</v>
      </c>
      <c r="E81" s="185"/>
      <c r="F81" s="185"/>
      <c r="G81" s="185"/>
      <c r="H81" s="185"/>
      <c r="I81" s="186"/>
      <c r="J81" s="187">
        <f>J476</f>
        <v>0</v>
      </c>
      <c r="K81" s="188"/>
    </row>
    <row r="82" s="8" customFormat="1" ht="19.92" customHeight="1">
      <c r="B82" s="182"/>
      <c r="C82" s="183"/>
      <c r="D82" s="184" t="s">
        <v>130</v>
      </c>
      <c r="E82" s="185"/>
      <c r="F82" s="185"/>
      <c r="G82" s="185"/>
      <c r="H82" s="185"/>
      <c r="I82" s="186"/>
      <c r="J82" s="187">
        <f>J481</f>
        <v>0</v>
      </c>
      <c r="K82" s="188"/>
    </row>
    <row r="83" s="8" customFormat="1" ht="19.92" customHeight="1">
      <c r="B83" s="182"/>
      <c r="C83" s="183"/>
      <c r="D83" s="184" t="s">
        <v>131</v>
      </c>
      <c r="E83" s="185"/>
      <c r="F83" s="185"/>
      <c r="G83" s="185"/>
      <c r="H83" s="185"/>
      <c r="I83" s="186"/>
      <c r="J83" s="187">
        <f>J504</f>
        <v>0</v>
      </c>
      <c r="K83" s="188"/>
    </row>
    <row r="84" s="8" customFormat="1" ht="19.92" customHeight="1">
      <c r="B84" s="182"/>
      <c r="C84" s="183"/>
      <c r="D84" s="184" t="s">
        <v>132</v>
      </c>
      <c r="E84" s="185"/>
      <c r="F84" s="185"/>
      <c r="G84" s="185"/>
      <c r="H84" s="185"/>
      <c r="I84" s="186"/>
      <c r="J84" s="187">
        <f>J551</f>
        <v>0</v>
      </c>
      <c r="K84" s="188"/>
    </row>
    <row r="85" s="7" customFormat="1" ht="24.96" customHeight="1">
      <c r="B85" s="175"/>
      <c r="C85" s="176"/>
      <c r="D85" s="177" t="s">
        <v>133</v>
      </c>
      <c r="E85" s="178"/>
      <c r="F85" s="178"/>
      <c r="G85" s="178"/>
      <c r="H85" s="178"/>
      <c r="I85" s="179"/>
      <c r="J85" s="180">
        <f>J559</f>
        <v>0</v>
      </c>
      <c r="K85" s="181"/>
    </row>
    <row r="86" s="8" customFormat="1" ht="19.92" customHeight="1">
      <c r="B86" s="182"/>
      <c r="C86" s="183"/>
      <c r="D86" s="184" t="s">
        <v>134</v>
      </c>
      <c r="E86" s="185"/>
      <c r="F86" s="185"/>
      <c r="G86" s="185"/>
      <c r="H86" s="185"/>
      <c r="I86" s="186"/>
      <c r="J86" s="187">
        <f>J560</f>
        <v>0</v>
      </c>
      <c r="K86" s="188"/>
    </row>
    <row r="87" s="8" customFormat="1" ht="19.92" customHeight="1">
      <c r="B87" s="182"/>
      <c r="C87" s="183"/>
      <c r="D87" s="184" t="s">
        <v>135</v>
      </c>
      <c r="E87" s="185"/>
      <c r="F87" s="185"/>
      <c r="G87" s="185"/>
      <c r="H87" s="185"/>
      <c r="I87" s="186"/>
      <c r="J87" s="187">
        <f>J584</f>
        <v>0</v>
      </c>
      <c r="K87" s="188"/>
    </row>
    <row r="88" s="8" customFormat="1" ht="19.92" customHeight="1">
      <c r="B88" s="182"/>
      <c r="C88" s="183"/>
      <c r="D88" s="184" t="s">
        <v>136</v>
      </c>
      <c r="E88" s="185"/>
      <c r="F88" s="185"/>
      <c r="G88" s="185"/>
      <c r="H88" s="185"/>
      <c r="I88" s="186"/>
      <c r="J88" s="187">
        <f>J613</f>
        <v>0</v>
      </c>
      <c r="K88" s="188"/>
    </row>
    <row r="89" s="8" customFormat="1" ht="19.92" customHeight="1">
      <c r="B89" s="182"/>
      <c r="C89" s="183"/>
      <c r="D89" s="184" t="s">
        <v>137</v>
      </c>
      <c r="E89" s="185"/>
      <c r="F89" s="185"/>
      <c r="G89" s="185"/>
      <c r="H89" s="185"/>
      <c r="I89" s="186"/>
      <c r="J89" s="187">
        <f>J625</f>
        <v>0</v>
      </c>
      <c r="K89" s="188"/>
    </row>
    <row r="90" s="1" customFormat="1" ht="21.84" customHeight="1">
      <c r="B90" s="44"/>
      <c r="C90" s="45"/>
      <c r="D90" s="45"/>
      <c r="E90" s="45"/>
      <c r="F90" s="45"/>
      <c r="G90" s="45"/>
      <c r="H90" s="45"/>
      <c r="I90" s="142"/>
      <c r="J90" s="45"/>
      <c r="K90" s="49"/>
    </row>
    <row r="91" s="1" customFormat="1" ht="6.96" customHeight="1">
      <c r="B91" s="65"/>
      <c r="C91" s="66"/>
      <c r="D91" s="66"/>
      <c r="E91" s="66"/>
      <c r="F91" s="66"/>
      <c r="G91" s="66"/>
      <c r="H91" s="66"/>
      <c r="I91" s="164"/>
      <c r="J91" s="66"/>
      <c r="K91" s="67"/>
    </row>
    <row r="95" s="1" customFormat="1" ht="6.96" customHeight="1">
      <c r="B95" s="68"/>
      <c r="C95" s="69"/>
      <c r="D95" s="69"/>
      <c r="E95" s="69"/>
      <c r="F95" s="69"/>
      <c r="G95" s="69"/>
      <c r="H95" s="69"/>
      <c r="I95" s="167"/>
      <c r="J95" s="69"/>
      <c r="K95" s="69"/>
      <c r="L95" s="70"/>
    </row>
    <row r="96" s="1" customFormat="1" ht="36.96" customHeight="1">
      <c r="B96" s="44"/>
      <c r="C96" s="71" t="s">
        <v>138</v>
      </c>
      <c r="D96" s="72"/>
      <c r="E96" s="72"/>
      <c r="F96" s="72"/>
      <c r="G96" s="72"/>
      <c r="H96" s="72"/>
      <c r="I96" s="189"/>
      <c r="J96" s="72"/>
      <c r="K96" s="72"/>
      <c r="L96" s="70"/>
    </row>
    <row r="97" s="1" customFormat="1" ht="6.96" customHeight="1">
      <c r="B97" s="44"/>
      <c r="C97" s="72"/>
      <c r="D97" s="72"/>
      <c r="E97" s="72"/>
      <c r="F97" s="72"/>
      <c r="G97" s="72"/>
      <c r="H97" s="72"/>
      <c r="I97" s="189"/>
      <c r="J97" s="72"/>
      <c r="K97" s="72"/>
      <c r="L97" s="70"/>
    </row>
    <row r="98" s="1" customFormat="1" ht="14.4" customHeight="1">
      <c r="B98" s="44"/>
      <c r="C98" s="74" t="s">
        <v>18</v>
      </c>
      <c r="D98" s="72"/>
      <c r="E98" s="72"/>
      <c r="F98" s="72"/>
      <c r="G98" s="72"/>
      <c r="H98" s="72"/>
      <c r="I98" s="189"/>
      <c r="J98" s="72"/>
      <c r="K98" s="72"/>
      <c r="L98" s="70"/>
    </row>
    <row r="99" s="1" customFormat="1" ht="16.5" customHeight="1">
      <c r="B99" s="44"/>
      <c r="C99" s="72"/>
      <c r="D99" s="72"/>
      <c r="E99" s="190" t="str">
        <f>E7</f>
        <v>PD na opravy části pavilonu 6, SOUE PlzeŇ - 3.stavba</v>
      </c>
      <c r="F99" s="74"/>
      <c r="G99" s="74"/>
      <c r="H99" s="74"/>
      <c r="I99" s="189"/>
      <c r="J99" s="72"/>
      <c r="K99" s="72"/>
      <c r="L99" s="70"/>
    </row>
    <row r="100" s="1" customFormat="1" ht="14.4" customHeight="1">
      <c r="B100" s="44"/>
      <c r="C100" s="74" t="s">
        <v>98</v>
      </c>
      <c r="D100" s="72"/>
      <c r="E100" s="72"/>
      <c r="F100" s="72"/>
      <c r="G100" s="72"/>
      <c r="H100" s="72"/>
      <c r="I100" s="189"/>
      <c r="J100" s="72"/>
      <c r="K100" s="72"/>
      <c r="L100" s="70"/>
    </row>
    <row r="101" s="1" customFormat="1" ht="17.25" customHeight="1">
      <c r="B101" s="44"/>
      <c r="C101" s="72"/>
      <c r="D101" s="72"/>
      <c r="E101" s="80" t="str">
        <f>E9</f>
        <v>01 - Stavební objekt</v>
      </c>
      <c r="F101" s="72"/>
      <c r="G101" s="72"/>
      <c r="H101" s="72"/>
      <c r="I101" s="189"/>
      <c r="J101" s="72"/>
      <c r="K101" s="72"/>
      <c r="L101" s="70"/>
    </row>
    <row r="102" s="1" customFormat="1" ht="6.96" customHeight="1">
      <c r="B102" s="44"/>
      <c r="C102" s="72"/>
      <c r="D102" s="72"/>
      <c r="E102" s="72"/>
      <c r="F102" s="72"/>
      <c r="G102" s="72"/>
      <c r="H102" s="72"/>
      <c r="I102" s="189"/>
      <c r="J102" s="72"/>
      <c r="K102" s="72"/>
      <c r="L102" s="70"/>
    </row>
    <row r="103" s="1" customFormat="1" ht="18" customHeight="1">
      <c r="B103" s="44"/>
      <c r="C103" s="74" t="s">
        <v>25</v>
      </c>
      <c r="D103" s="72"/>
      <c r="E103" s="72"/>
      <c r="F103" s="191" t="str">
        <f>F12</f>
        <v xml:space="preserve"> </v>
      </c>
      <c r="G103" s="72"/>
      <c r="H103" s="72"/>
      <c r="I103" s="192" t="s">
        <v>27</v>
      </c>
      <c r="J103" s="83" t="str">
        <f>IF(J12="","",J12)</f>
        <v>26. 10. 2016</v>
      </c>
      <c r="K103" s="72"/>
      <c r="L103" s="70"/>
    </row>
    <row r="104" s="1" customFormat="1" ht="6.96" customHeight="1">
      <c r="B104" s="44"/>
      <c r="C104" s="72"/>
      <c r="D104" s="72"/>
      <c r="E104" s="72"/>
      <c r="F104" s="72"/>
      <c r="G104" s="72"/>
      <c r="H104" s="72"/>
      <c r="I104" s="189"/>
      <c r="J104" s="72"/>
      <c r="K104" s="72"/>
      <c r="L104" s="70"/>
    </row>
    <row r="105" s="1" customFormat="1">
      <c r="B105" s="44"/>
      <c r="C105" s="74" t="s">
        <v>31</v>
      </c>
      <c r="D105" s="72"/>
      <c r="E105" s="72"/>
      <c r="F105" s="191" t="str">
        <f>E15</f>
        <v>SOUE, Vejprnická 56, 318 00 Plzeň</v>
      </c>
      <c r="G105" s="72"/>
      <c r="H105" s="72"/>
      <c r="I105" s="192" t="s">
        <v>37</v>
      </c>
      <c r="J105" s="191" t="str">
        <f>E21</f>
        <v>Luboš Beneda, Čižická 279,332 09 Štěnovice</v>
      </c>
      <c r="K105" s="72"/>
      <c r="L105" s="70"/>
    </row>
    <row r="106" s="1" customFormat="1" ht="14.4" customHeight="1">
      <c r="B106" s="44"/>
      <c r="C106" s="74" t="s">
        <v>35</v>
      </c>
      <c r="D106" s="72"/>
      <c r="E106" s="72"/>
      <c r="F106" s="191" t="str">
        <f>IF(E18="","",E18)</f>
        <v/>
      </c>
      <c r="G106" s="72"/>
      <c r="H106" s="72"/>
      <c r="I106" s="189"/>
      <c r="J106" s="72"/>
      <c r="K106" s="72"/>
      <c r="L106" s="70"/>
    </row>
    <row r="107" s="1" customFormat="1" ht="10.32" customHeight="1">
      <c r="B107" s="44"/>
      <c r="C107" s="72"/>
      <c r="D107" s="72"/>
      <c r="E107" s="72"/>
      <c r="F107" s="72"/>
      <c r="G107" s="72"/>
      <c r="H107" s="72"/>
      <c r="I107" s="189"/>
      <c r="J107" s="72"/>
      <c r="K107" s="72"/>
      <c r="L107" s="70"/>
    </row>
    <row r="108" s="9" customFormat="1" ht="29.28" customHeight="1">
      <c r="B108" s="193"/>
      <c r="C108" s="194" t="s">
        <v>139</v>
      </c>
      <c r="D108" s="195" t="s">
        <v>63</v>
      </c>
      <c r="E108" s="195" t="s">
        <v>59</v>
      </c>
      <c r="F108" s="195" t="s">
        <v>140</v>
      </c>
      <c r="G108" s="195" t="s">
        <v>141</v>
      </c>
      <c r="H108" s="195" t="s">
        <v>142</v>
      </c>
      <c r="I108" s="196" t="s">
        <v>143</v>
      </c>
      <c r="J108" s="195" t="s">
        <v>102</v>
      </c>
      <c r="K108" s="197" t="s">
        <v>144</v>
      </c>
      <c r="L108" s="198"/>
      <c r="M108" s="100" t="s">
        <v>145</v>
      </c>
      <c r="N108" s="101" t="s">
        <v>48</v>
      </c>
      <c r="O108" s="101" t="s">
        <v>146</v>
      </c>
      <c r="P108" s="101" t="s">
        <v>147</v>
      </c>
      <c r="Q108" s="101" t="s">
        <v>148</v>
      </c>
      <c r="R108" s="101" t="s">
        <v>149</v>
      </c>
      <c r="S108" s="101" t="s">
        <v>150</v>
      </c>
      <c r="T108" s="102" t="s">
        <v>151</v>
      </c>
    </row>
    <row r="109" s="1" customFormat="1" ht="29.28" customHeight="1">
      <c r="B109" s="44"/>
      <c r="C109" s="106" t="s">
        <v>103</v>
      </c>
      <c r="D109" s="72"/>
      <c r="E109" s="72"/>
      <c r="F109" s="72"/>
      <c r="G109" s="72"/>
      <c r="H109" s="72"/>
      <c r="I109" s="189"/>
      <c r="J109" s="199">
        <f>BK109</f>
        <v>0</v>
      </c>
      <c r="K109" s="72"/>
      <c r="L109" s="70"/>
      <c r="M109" s="103"/>
      <c r="N109" s="104"/>
      <c r="O109" s="104"/>
      <c r="P109" s="200">
        <f>P110+P283+P559</f>
        <v>0</v>
      </c>
      <c r="Q109" s="104"/>
      <c r="R109" s="200">
        <f>R110+R283+R559</f>
        <v>53.04221888803599</v>
      </c>
      <c r="S109" s="104"/>
      <c r="T109" s="201">
        <f>T110+T283+T559</f>
        <v>49.30981096</v>
      </c>
      <c r="AT109" s="22" t="s">
        <v>77</v>
      </c>
      <c r="AU109" s="22" t="s">
        <v>104</v>
      </c>
      <c r="BK109" s="202">
        <f>BK110+BK283+BK559</f>
        <v>0</v>
      </c>
    </row>
    <row r="110" s="10" customFormat="1" ht="37.44" customHeight="1">
      <c r="B110" s="203"/>
      <c r="C110" s="204"/>
      <c r="D110" s="205" t="s">
        <v>77</v>
      </c>
      <c r="E110" s="206" t="s">
        <v>152</v>
      </c>
      <c r="F110" s="206" t="s">
        <v>153</v>
      </c>
      <c r="G110" s="204"/>
      <c r="H110" s="204"/>
      <c r="I110" s="207"/>
      <c r="J110" s="208">
        <f>BK110</f>
        <v>0</v>
      </c>
      <c r="K110" s="204"/>
      <c r="L110" s="209"/>
      <c r="M110" s="210"/>
      <c r="N110" s="211"/>
      <c r="O110" s="211"/>
      <c r="P110" s="212">
        <f>P111+P143+P178+P192+P207+P211+P219+P269+P281</f>
        <v>0</v>
      </c>
      <c r="Q110" s="211"/>
      <c r="R110" s="212">
        <f>R111+R143+R178+R192+R207+R211+R219+R269+R281</f>
        <v>44.834889294375991</v>
      </c>
      <c r="S110" s="211"/>
      <c r="T110" s="213">
        <f>T111+T143+T178+T192+T207+T211+T219+T269+T281</f>
        <v>49.144621000000001</v>
      </c>
      <c r="AR110" s="214" t="s">
        <v>24</v>
      </c>
      <c r="AT110" s="215" t="s">
        <v>77</v>
      </c>
      <c r="AU110" s="215" t="s">
        <v>78</v>
      </c>
      <c r="AY110" s="214" t="s">
        <v>154</v>
      </c>
      <c r="BK110" s="216">
        <f>BK111+BK143+BK178+BK192+BK207+BK211+BK219+BK269+BK281</f>
        <v>0</v>
      </c>
    </row>
    <row r="111" s="10" customFormat="1" ht="19.92" customHeight="1">
      <c r="B111" s="203"/>
      <c r="C111" s="204"/>
      <c r="D111" s="205" t="s">
        <v>77</v>
      </c>
      <c r="E111" s="217" t="s">
        <v>155</v>
      </c>
      <c r="F111" s="217" t="s">
        <v>156</v>
      </c>
      <c r="G111" s="204"/>
      <c r="H111" s="204"/>
      <c r="I111" s="207"/>
      <c r="J111" s="218">
        <f>BK111</f>
        <v>0</v>
      </c>
      <c r="K111" s="204"/>
      <c r="L111" s="209"/>
      <c r="M111" s="210"/>
      <c r="N111" s="211"/>
      <c r="O111" s="211"/>
      <c r="P111" s="212">
        <f>SUM(P112:P142)</f>
        <v>0</v>
      </c>
      <c r="Q111" s="211"/>
      <c r="R111" s="212">
        <f>SUM(R112:R142)</f>
        <v>21.806709710999996</v>
      </c>
      <c r="S111" s="211"/>
      <c r="T111" s="213">
        <f>SUM(T112:T142)</f>
        <v>0</v>
      </c>
      <c r="AR111" s="214" t="s">
        <v>24</v>
      </c>
      <c r="AT111" s="215" t="s">
        <v>77</v>
      </c>
      <c r="AU111" s="215" t="s">
        <v>24</v>
      </c>
      <c r="AY111" s="214" t="s">
        <v>154</v>
      </c>
      <c r="BK111" s="216">
        <f>SUM(BK112:BK142)</f>
        <v>0</v>
      </c>
    </row>
    <row r="112" s="1" customFormat="1" ht="25.5" customHeight="1">
      <c r="B112" s="44"/>
      <c r="C112" s="219" t="s">
        <v>24</v>
      </c>
      <c r="D112" s="219" t="s">
        <v>157</v>
      </c>
      <c r="E112" s="220" t="s">
        <v>158</v>
      </c>
      <c r="F112" s="221" t="s">
        <v>159</v>
      </c>
      <c r="G112" s="222" t="s">
        <v>160</v>
      </c>
      <c r="H112" s="223">
        <v>13.32</v>
      </c>
      <c r="I112" s="224"/>
      <c r="J112" s="225">
        <f>ROUND(I112*H112,2)</f>
        <v>0</v>
      </c>
      <c r="K112" s="221" t="s">
        <v>161</v>
      </c>
      <c r="L112" s="70"/>
      <c r="M112" s="226" t="s">
        <v>22</v>
      </c>
      <c r="N112" s="227" t="s">
        <v>49</v>
      </c>
      <c r="O112" s="45"/>
      <c r="P112" s="228">
        <f>O112*H112</f>
        <v>0</v>
      </c>
      <c r="Q112" s="228">
        <v>1.07965</v>
      </c>
      <c r="R112" s="228">
        <f>Q112*H112</f>
        <v>14.380938</v>
      </c>
      <c r="S112" s="228">
        <v>0</v>
      </c>
      <c r="T112" s="229">
        <f>S112*H112</f>
        <v>0</v>
      </c>
      <c r="AR112" s="22" t="s">
        <v>162</v>
      </c>
      <c r="AT112" s="22" t="s">
        <v>157</v>
      </c>
      <c r="AU112" s="22" t="s">
        <v>87</v>
      </c>
      <c r="AY112" s="22" t="s">
        <v>154</v>
      </c>
      <c r="BE112" s="230">
        <f>IF(N112="základní",J112,0)</f>
        <v>0</v>
      </c>
      <c r="BF112" s="230">
        <f>IF(N112="snížená",J112,0)</f>
        <v>0</v>
      </c>
      <c r="BG112" s="230">
        <f>IF(N112="zákl. přenesená",J112,0)</f>
        <v>0</v>
      </c>
      <c r="BH112" s="230">
        <f>IF(N112="sníž. přenesená",J112,0)</f>
        <v>0</v>
      </c>
      <c r="BI112" s="230">
        <f>IF(N112="nulová",J112,0)</f>
        <v>0</v>
      </c>
      <c r="BJ112" s="22" t="s">
        <v>24</v>
      </c>
      <c r="BK112" s="230">
        <f>ROUND(I112*H112,2)</f>
        <v>0</v>
      </c>
      <c r="BL112" s="22" t="s">
        <v>162</v>
      </c>
      <c r="BM112" s="22" t="s">
        <v>163</v>
      </c>
    </row>
    <row r="113" s="11" customFormat="1">
      <c r="B113" s="231"/>
      <c r="C113" s="232"/>
      <c r="D113" s="233" t="s">
        <v>164</v>
      </c>
      <c r="E113" s="234" t="s">
        <v>22</v>
      </c>
      <c r="F113" s="235" t="s">
        <v>165</v>
      </c>
      <c r="G113" s="232"/>
      <c r="H113" s="234" t="s">
        <v>22</v>
      </c>
      <c r="I113" s="236"/>
      <c r="J113" s="232"/>
      <c r="K113" s="232"/>
      <c r="L113" s="237"/>
      <c r="M113" s="238"/>
      <c r="N113" s="239"/>
      <c r="O113" s="239"/>
      <c r="P113" s="239"/>
      <c r="Q113" s="239"/>
      <c r="R113" s="239"/>
      <c r="S113" s="239"/>
      <c r="T113" s="240"/>
      <c r="AT113" s="241" t="s">
        <v>164</v>
      </c>
      <c r="AU113" s="241" t="s">
        <v>87</v>
      </c>
      <c r="AV113" s="11" t="s">
        <v>24</v>
      </c>
      <c r="AW113" s="11" t="s">
        <v>41</v>
      </c>
      <c r="AX113" s="11" t="s">
        <v>78</v>
      </c>
      <c r="AY113" s="241" t="s">
        <v>154</v>
      </c>
    </row>
    <row r="114" s="12" customFormat="1">
      <c r="B114" s="242"/>
      <c r="C114" s="243"/>
      <c r="D114" s="233" t="s">
        <v>164</v>
      </c>
      <c r="E114" s="244" t="s">
        <v>22</v>
      </c>
      <c r="F114" s="245" t="s">
        <v>166</v>
      </c>
      <c r="G114" s="243"/>
      <c r="H114" s="246">
        <v>13.32</v>
      </c>
      <c r="I114" s="247"/>
      <c r="J114" s="243"/>
      <c r="K114" s="243"/>
      <c r="L114" s="248"/>
      <c r="M114" s="249"/>
      <c r="N114" s="250"/>
      <c r="O114" s="250"/>
      <c r="P114" s="250"/>
      <c r="Q114" s="250"/>
      <c r="R114" s="250"/>
      <c r="S114" s="250"/>
      <c r="T114" s="251"/>
      <c r="AT114" s="252" t="s">
        <v>164</v>
      </c>
      <c r="AU114" s="252" t="s">
        <v>87</v>
      </c>
      <c r="AV114" s="12" t="s">
        <v>87</v>
      </c>
      <c r="AW114" s="12" t="s">
        <v>41</v>
      </c>
      <c r="AX114" s="12" t="s">
        <v>78</v>
      </c>
      <c r="AY114" s="252" t="s">
        <v>154</v>
      </c>
    </row>
    <row r="115" s="1" customFormat="1" ht="25.5" customHeight="1">
      <c r="B115" s="44"/>
      <c r="C115" s="219" t="s">
        <v>87</v>
      </c>
      <c r="D115" s="219" t="s">
        <v>157</v>
      </c>
      <c r="E115" s="220" t="s">
        <v>167</v>
      </c>
      <c r="F115" s="221" t="s">
        <v>168</v>
      </c>
      <c r="G115" s="222" t="s">
        <v>169</v>
      </c>
      <c r="H115" s="223">
        <v>1</v>
      </c>
      <c r="I115" s="224"/>
      <c r="J115" s="225">
        <f>ROUND(I115*H115,2)</f>
        <v>0</v>
      </c>
      <c r="K115" s="221" t="s">
        <v>161</v>
      </c>
      <c r="L115" s="70"/>
      <c r="M115" s="226" t="s">
        <v>22</v>
      </c>
      <c r="N115" s="227" t="s">
        <v>49</v>
      </c>
      <c r="O115" s="45"/>
      <c r="P115" s="228">
        <f>O115*H115</f>
        <v>0</v>
      </c>
      <c r="Q115" s="228">
        <v>0.026839999999999999</v>
      </c>
      <c r="R115" s="228">
        <f>Q115*H115</f>
        <v>0.026839999999999999</v>
      </c>
      <c r="S115" s="228">
        <v>0</v>
      </c>
      <c r="T115" s="229">
        <f>S115*H115</f>
        <v>0</v>
      </c>
      <c r="AR115" s="22" t="s">
        <v>162</v>
      </c>
      <c r="AT115" s="22" t="s">
        <v>157</v>
      </c>
      <c r="AU115" s="22" t="s">
        <v>87</v>
      </c>
      <c r="AY115" s="22" t="s">
        <v>154</v>
      </c>
      <c r="BE115" s="230">
        <f>IF(N115="základní",J115,0)</f>
        <v>0</v>
      </c>
      <c r="BF115" s="230">
        <f>IF(N115="snížená",J115,0)</f>
        <v>0</v>
      </c>
      <c r="BG115" s="230">
        <f>IF(N115="zákl. přenesená",J115,0)</f>
        <v>0</v>
      </c>
      <c r="BH115" s="230">
        <f>IF(N115="sníž. přenesená",J115,0)</f>
        <v>0</v>
      </c>
      <c r="BI115" s="230">
        <f>IF(N115="nulová",J115,0)</f>
        <v>0</v>
      </c>
      <c r="BJ115" s="22" t="s">
        <v>24</v>
      </c>
      <c r="BK115" s="230">
        <f>ROUND(I115*H115,2)</f>
        <v>0</v>
      </c>
      <c r="BL115" s="22" t="s">
        <v>162</v>
      </c>
      <c r="BM115" s="22" t="s">
        <v>170</v>
      </c>
    </row>
    <row r="116" s="11" customFormat="1">
      <c r="B116" s="231"/>
      <c r="C116" s="232"/>
      <c r="D116" s="233" t="s">
        <v>164</v>
      </c>
      <c r="E116" s="234" t="s">
        <v>22</v>
      </c>
      <c r="F116" s="235" t="s">
        <v>165</v>
      </c>
      <c r="G116" s="232"/>
      <c r="H116" s="234" t="s">
        <v>22</v>
      </c>
      <c r="I116" s="236"/>
      <c r="J116" s="232"/>
      <c r="K116" s="232"/>
      <c r="L116" s="237"/>
      <c r="M116" s="238"/>
      <c r="N116" s="239"/>
      <c r="O116" s="239"/>
      <c r="P116" s="239"/>
      <c r="Q116" s="239"/>
      <c r="R116" s="239"/>
      <c r="S116" s="239"/>
      <c r="T116" s="240"/>
      <c r="AT116" s="241" t="s">
        <v>164</v>
      </c>
      <c r="AU116" s="241" t="s">
        <v>87</v>
      </c>
      <c r="AV116" s="11" t="s">
        <v>24</v>
      </c>
      <c r="AW116" s="11" t="s">
        <v>41</v>
      </c>
      <c r="AX116" s="11" t="s">
        <v>78</v>
      </c>
      <c r="AY116" s="241" t="s">
        <v>154</v>
      </c>
    </row>
    <row r="117" s="12" customFormat="1">
      <c r="B117" s="242"/>
      <c r="C117" s="243"/>
      <c r="D117" s="233" t="s">
        <v>164</v>
      </c>
      <c r="E117" s="244" t="s">
        <v>22</v>
      </c>
      <c r="F117" s="245" t="s">
        <v>24</v>
      </c>
      <c r="G117" s="243"/>
      <c r="H117" s="246">
        <v>1</v>
      </c>
      <c r="I117" s="247"/>
      <c r="J117" s="243"/>
      <c r="K117" s="243"/>
      <c r="L117" s="248"/>
      <c r="M117" s="249"/>
      <c r="N117" s="250"/>
      <c r="O117" s="250"/>
      <c r="P117" s="250"/>
      <c r="Q117" s="250"/>
      <c r="R117" s="250"/>
      <c r="S117" s="250"/>
      <c r="T117" s="251"/>
      <c r="AT117" s="252" t="s">
        <v>164</v>
      </c>
      <c r="AU117" s="252" t="s">
        <v>87</v>
      </c>
      <c r="AV117" s="12" t="s">
        <v>87</v>
      </c>
      <c r="AW117" s="12" t="s">
        <v>41</v>
      </c>
      <c r="AX117" s="12" t="s">
        <v>78</v>
      </c>
      <c r="AY117" s="252" t="s">
        <v>154</v>
      </c>
    </row>
    <row r="118" s="1" customFormat="1" ht="25.5" customHeight="1">
      <c r="B118" s="44"/>
      <c r="C118" s="219" t="s">
        <v>155</v>
      </c>
      <c r="D118" s="219" t="s">
        <v>157</v>
      </c>
      <c r="E118" s="220" t="s">
        <v>171</v>
      </c>
      <c r="F118" s="221" t="s">
        <v>172</v>
      </c>
      <c r="G118" s="222" t="s">
        <v>173</v>
      </c>
      <c r="H118" s="223">
        <v>0.044999999999999998</v>
      </c>
      <c r="I118" s="224"/>
      <c r="J118" s="225">
        <f>ROUND(I118*H118,2)</f>
        <v>0</v>
      </c>
      <c r="K118" s="221" t="s">
        <v>161</v>
      </c>
      <c r="L118" s="70"/>
      <c r="M118" s="226" t="s">
        <v>22</v>
      </c>
      <c r="N118" s="227" t="s">
        <v>49</v>
      </c>
      <c r="O118" s="45"/>
      <c r="P118" s="228">
        <f>O118*H118</f>
        <v>0</v>
      </c>
      <c r="Q118" s="228">
        <v>0.019536000000000001</v>
      </c>
      <c r="R118" s="228">
        <f>Q118*H118</f>
        <v>0.00087912000000000005</v>
      </c>
      <c r="S118" s="228">
        <v>0</v>
      </c>
      <c r="T118" s="229">
        <f>S118*H118</f>
        <v>0</v>
      </c>
      <c r="AR118" s="22" t="s">
        <v>162</v>
      </c>
      <c r="AT118" s="22" t="s">
        <v>157</v>
      </c>
      <c r="AU118" s="22" t="s">
        <v>87</v>
      </c>
      <c r="AY118" s="22" t="s">
        <v>154</v>
      </c>
      <c r="BE118" s="230">
        <f>IF(N118="základní",J118,0)</f>
        <v>0</v>
      </c>
      <c r="BF118" s="230">
        <f>IF(N118="snížená",J118,0)</f>
        <v>0</v>
      </c>
      <c r="BG118" s="230">
        <f>IF(N118="zákl. přenesená",J118,0)</f>
        <v>0</v>
      </c>
      <c r="BH118" s="230">
        <f>IF(N118="sníž. přenesená",J118,0)</f>
        <v>0</v>
      </c>
      <c r="BI118" s="230">
        <f>IF(N118="nulová",J118,0)</f>
        <v>0</v>
      </c>
      <c r="BJ118" s="22" t="s">
        <v>24</v>
      </c>
      <c r="BK118" s="230">
        <f>ROUND(I118*H118,2)</f>
        <v>0</v>
      </c>
      <c r="BL118" s="22" t="s">
        <v>162</v>
      </c>
      <c r="BM118" s="22" t="s">
        <v>174</v>
      </c>
    </row>
    <row r="119" s="11" customFormat="1">
      <c r="B119" s="231"/>
      <c r="C119" s="232"/>
      <c r="D119" s="233" t="s">
        <v>164</v>
      </c>
      <c r="E119" s="234" t="s">
        <v>22</v>
      </c>
      <c r="F119" s="235" t="s">
        <v>175</v>
      </c>
      <c r="G119" s="232"/>
      <c r="H119" s="234" t="s">
        <v>22</v>
      </c>
      <c r="I119" s="236"/>
      <c r="J119" s="232"/>
      <c r="K119" s="232"/>
      <c r="L119" s="237"/>
      <c r="M119" s="238"/>
      <c r="N119" s="239"/>
      <c r="O119" s="239"/>
      <c r="P119" s="239"/>
      <c r="Q119" s="239"/>
      <c r="R119" s="239"/>
      <c r="S119" s="239"/>
      <c r="T119" s="240"/>
      <c r="AT119" s="241" t="s">
        <v>164</v>
      </c>
      <c r="AU119" s="241" t="s">
        <v>87</v>
      </c>
      <c r="AV119" s="11" t="s">
        <v>24</v>
      </c>
      <c r="AW119" s="11" t="s">
        <v>41</v>
      </c>
      <c r="AX119" s="11" t="s">
        <v>78</v>
      </c>
      <c r="AY119" s="241" t="s">
        <v>154</v>
      </c>
    </row>
    <row r="120" s="12" customFormat="1">
      <c r="B120" s="242"/>
      <c r="C120" s="243"/>
      <c r="D120" s="233" t="s">
        <v>164</v>
      </c>
      <c r="E120" s="244" t="s">
        <v>22</v>
      </c>
      <c r="F120" s="245" t="s">
        <v>176</v>
      </c>
      <c r="G120" s="243"/>
      <c r="H120" s="246">
        <v>0.044999999999999998</v>
      </c>
      <c r="I120" s="247"/>
      <c r="J120" s="243"/>
      <c r="K120" s="243"/>
      <c r="L120" s="248"/>
      <c r="M120" s="249"/>
      <c r="N120" s="250"/>
      <c r="O120" s="250"/>
      <c r="P120" s="250"/>
      <c r="Q120" s="250"/>
      <c r="R120" s="250"/>
      <c r="S120" s="250"/>
      <c r="T120" s="251"/>
      <c r="AT120" s="252" t="s">
        <v>164</v>
      </c>
      <c r="AU120" s="252" t="s">
        <v>87</v>
      </c>
      <c r="AV120" s="12" t="s">
        <v>87</v>
      </c>
      <c r="AW120" s="12" t="s">
        <v>41</v>
      </c>
      <c r="AX120" s="12" t="s">
        <v>78</v>
      </c>
      <c r="AY120" s="252" t="s">
        <v>154</v>
      </c>
    </row>
    <row r="121" s="1" customFormat="1" ht="16.5" customHeight="1">
      <c r="B121" s="44"/>
      <c r="C121" s="253" t="s">
        <v>162</v>
      </c>
      <c r="D121" s="253" t="s">
        <v>177</v>
      </c>
      <c r="E121" s="254" t="s">
        <v>178</v>
      </c>
      <c r="F121" s="255" t="s">
        <v>179</v>
      </c>
      <c r="G121" s="256" t="s">
        <v>173</v>
      </c>
      <c r="H121" s="257">
        <v>0.049000000000000002</v>
      </c>
      <c r="I121" s="258"/>
      <c r="J121" s="259">
        <f>ROUND(I121*H121,2)</f>
        <v>0</v>
      </c>
      <c r="K121" s="255" t="s">
        <v>161</v>
      </c>
      <c r="L121" s="260"/>
      <c r="M121" s="261" t="s">
        <v>22</v>
      </c>
      <c r="N121" s="262" t="s">
        <v>49</v>
      </c>
      <c r="O121" s="45"/>
      <c r="P121" s="228">
        <f>O121*H121</f>
        <v>0</v>
      </c>
      <c r="Q121" s="228">
        <v>1</v>
      </c>
      <c r="R121" s="228">
        <f>Q121*H121</f>
        <v>0.049000000000000002</v>
      </c>
      <c r="S121" s="228">
        <v>0</v>
      </c>
      <c r="T121" s="229">
        <f>S121*H121</f>
        <v>0</v>
      </c>
      <c r="AR121" s="22" t="s">
        <v>180</v>
      </c>
      <c r="AT121" s="22" t="s">
        <v>177</v>
      </c>
      <c r="AU121" s="22" t="s">
        <v>87</v>
      </c>
      <c r="AY121" s="22" t="s">
        <v>154</v>
      </c>
      <c r="BE121" s="230">
        <f>IF(N121="základní",J121,0)</f>
        <v>0</v>
      </c>
      <c r="BF121" s="230">
        <f>IF(N121="snížená",J121,0)</f>
        <v>0</v>
      </c>
      <c r="BG121" s="230">
        <f>IF(N121="zákl. přenesená",J121,0)</f>
        <v>0</v>
      </c>
      <c r="BH121" s="230">
        <f>IF(N121="sníž. přenesená",J121,0)</f>
        <v>0</v>
      </c>
      <c r="BI121" s="230">
        <f>IF(N121="nulová",J121,0)</f>
        <v>0</v>
      </c>
      <c r="BJ121" s="22" t="s">
        <v>24</v>
      </c>
      <c r="BK121" s="230">
        <f>ROUND(I121*H121,2)</f>
        <v>0</v>
      </c>
      <c r="BL121" s="22" t="s">
        <v>162</v>
      </c>
      <c r="BM121" s="22" t="s">
        <v>181</v>
      </c>
    </row>
    <row r="122" s="1" customFormat="1">
      <c r="B122" s="44"/>
      <c r="C122" s="72"/>
      <c r="D122" s="233" t="s">
        <v>182</v>
      </c>
      <c r="E122" s="72"/>
      <c r="F122" s="263" t="s">
        <v>183</v>
      </c>
      <c r="G122" s="72"/>
      <c r="H122" s="72"/>
      <c r="I122" s="189"/>
      <c r="J122" s="72"/>
      <c r="K122" s="72"/>
      <c r="L122" s="70"/>
      <c r="M122" s="264"/>
      <c r="N122" s="45"/>
      <c r="O122" s="45"/>
      <c r="P122" s="45"/>
      <c r="Q122" s="45"/>
      <c r="R122" s="45"/>
      <c r="S122" s="45"/>
      <c r="T122" s="93"/>
      <c r="AT122" s="22" t="s">
        <v>182</v>
      </c>
      <c r="AU122" s="22" t="s">
        <v>87</v>
      </c>
    </row>
    <row r="123" s="12" customFormat="1">
      <c r="B123" s="242"/>
      <c r="C123" s="243"/>
      <c r="D123" s="233" t="s">
        <v>164</v>
      </c>
      <c r="E123" s="243"/>
      <c r="F123" s="245" t="s">
        <v>184</v>
      </c>
      <c r="G123" s="243"/>
      <c r="H123" s="246">
        <v>0.049000000000000002</v>
      </c>
      <c r="I123" s="247"/>
      <c r="J123" s="243"/>
      <c r="K123" s="243"/>
      <c r="L123" s="248"/>
      <c r="M123" s="249"/>
      <c r="N123" s="250"/>
      <c r="O123" s="250"/>
      <c r="P123" s="250"/>
      <c r="Q123" s="250"/>
      <c r="R123" s="250"/>
      <c r="S123" s="250"/>
      <c r="T123" s="251"/>
      <c r="AT123" s="252" t="s">
        <v>164</v>
      </c>
      <c r="AU123" s="252" t="s">
        <v>87</v>
      </c>
      <c r="AV123" s="12" t="s">
        <v>87</v>
      </c>
      <c r="AW123" s="12" t="s">
        <v>6</v>
      </c>
      <c r="AX123" s="12" t="s">
        <v>24</v>
      </c>
      <c r="AY123" s="252" t="s">
        <v>154</v>
      </c>
    </row>
    <row r="124" s="1" customFormat="1" ht="25.5" customHeight="1">
      <c r="B124" s="44"/>
      <c r="C124" s="219" t="s">
        <v>185</v>
      </c>
      <c r="D124" s="219" t="s">
        <v>157</v>
      </c>
      <c r="E124" s="220" t="s">
        <v>186</v>
      </c>
      <c r="F124" s="221" t="s">
        <v>187</v>
      </c>
      <c r="G124" s="222" t="s">
        <v>188</v>
      </c>
      <c r="H124" s="223">
        <v>2.52</v>
      </c>
      <c r="I124" s="224"/>
      <c r="J124" s="225">
        <f>ROUND(I124*H124,2)</f>
        <v>0</v>
      </c>
      <c r="K124" s="221" t="s">
        <v>161</v>
      </c>
      <c r="L124" s="70"/>
      <c r="M124" s="226" t="s">
        <v>22</v>
      </c>
      <c r="N124" s="227" t="s">
        <v>49</v>
      </c>
      <c r="O124" s="45"/>
      <c r="P124" s="228">
        <f>O124*H124</f>
        <v>0</v>
      </c>
      <c r="Q124" s="228">
        <v>0.10212</v>
      </c>
      <c r="R124" s="228">
        <f>Q124*H124</f>
        <v>0.25734240000000003</v>
      </c>
      <c r="S124" s="228">
        <v>0</v>
      </c>
      <c r="T124" s="229">
        <f>S124*H124</f>
        <v>0</v>
      </c>
      <c r="AR124" s="22" t="s">
        <v>162</v>
      </c>
      <c r="AT124" s="22" t="s">
        <v>157</v>
      </c>
      <c r="AU124" s="22" t="s">
        <v>87</v>
      </c>
      <c r="AY124" s="22" t="s">
        <v>154</v>
      </c>
      <c r="BE124" s="230">
        <f>IF(N124="základní",J124,0)</f>
        <v>0</v>
      </c>
      <c r="BF124" s="230">
        <f>IF(N124="snížená",J124,0)</f>
        <v>0</v>
      </c>
      <c r="BG124" s="230">
        <f>IF(N124="zákl. přenesená",J124,0)</f>
        <v>0</v>
      </c>
      <c r="BH124" s="230">
        <f>IF(N124="sníž. přenesená",J124,0)</f>
        <v>0</v>
      </c>
      <c r="BI124" s="230">
        <f>IF(N124="nulová",J124,0)</f>
        <v>0</v>
      </c>
      <c r="BJ124" s="22" t="s">
        <v>24</v>
      </c>
      <c r="BK124" s="230">
        <f>ROUND(I124*H124,2)</f>
        <v>0</v>
      </c>
      <c r="BL124" s="22" t="s">
        <v>162</v>
      </c>
      <c r="BM124" s="22" t="s">
        <v>189</v>
      </c>
    </row>
    <row r="125" s="11" customFormat="1">
      <c r="B125" s="231"/>
      <c r="C125" s="232"/>
      <c r="D125" s="233" t="s">
        <v>164</v>
      </c>
      <c r="E125" s="234" t="s">
        <v>22</v>
      </c>
      <c r="F125" s="235" t="s">
        <v>165</v>
      </c>
      <c r="G125" s="232"/>
      <c r="H125" s="234" t="s">
        <v>22</v>
      </c>
      <c r="I125" s="236"/>
      <c r="J125" s="232"/>
      <c r="K125" s="232"/>
      <c r="L125" s="237"/>
      <c r="M125" s="238"/>
      <c r="N125" s="239"/>
      <c r="O125" s="239"/>
      <c r="P125" s="239"/>
      <c r="Q125" s="239"/>
      <c r="R125" s="239"/>
      <c r="S125" s="239"/>
      <c r="T125" s="240"/>
      <c r="AT125" s="241" t="s">
        <v>164</v>
      </c>
      <c r="AU125" s="241" t="s">
        <v>87</v>
      </c>
      <c r="AV125" s="11" t="s">
        <v>24</v>
      </c>
      <c r="AW125" s="11" t="s">
        <v>41</v>
      </c>
      <c r="AX125" s="11" t="s">
        <v>78</v>
      </c>
      <c r="AY125" s="241" t="s">
        <v>154</v>
      </c>
    </row>
    <row r="126" s="12" customFormat="1">
      <c r="B126" s="242"/>
      <c r="C126" s="243"/>
      <c r="D126" s="233" t="s">
        <v>164</v>
      </c>
      <c r="E126" s="244" t="s">
        <v>22</v>
      </c>
      <c r="F126" s="245" t="s">
        <v>190</v>
      </c>
      <c r="G126" s="243"/>
      <c r="H126" s="246">
        <v>2.52</v>
      </c>
      <c r="I126" s="247"/>
      <c r="J126" s="243"/>
      <c r="K126" s="243"/>
      <c r="L126" s="248"/>
      <c r="M126" s="249"/>
      <c r="N126" s="250"/>
      <c r="O126" s="250"/>
      <c r="P126" s="250"/>
      <c r="Q126" s="250"/>
      <c r="R126" s="250"/>
      <c r="S126" s="250"/>
      <c r="T126" s="251"/>
      <c r="AT126" s="252" t="s">
        <v>164</v>
      </c>
      <c r="AU126" s="252" t="s">
        <v>87</v>
      </c>
      <c r="AV126" s="12" t="s">
        <v>87</v>
      </c>
      <c r="AW126" s="12" t="s">
        <v>41</v>
      </c>
      <c r="AX126" s="12" t="s">
        <v>78</v>
      </c>
      <c r="AY126" s="252" t="s">
        <v>154</v>
      </c>
    </row>
    <row r="127" s="1" customFormat="1" ht="25.5" customHeight="1">
      <c r="B127" s="44"/>
      <c r="C127" s="219" t="s">
        <v>191</v>
      </c>
      <c r="D127" s="219" t="s">
        <v>157</v>
      </c>
      <c r="E127" s="220" t="s">
        <v>192</v>
      </c>
      <c r="F127" s="221" t="s">
        <v>193</v>
      </c>
      <c r="G127" s="222" t="s">
        <v>188</v>
      </c>
      <c r="H127" s="223">
        <v>2.0030000000000001</v>
      </c>
      <c r="I127" s="224"/>
      <c r="J127" s="225">
        <f>ROUND(I127*H127,2)</f>
        <v>0</v>
      </c>
      <c r="K127" s="221" t="s">
        <v>161</v>
      </c>
      <c r="L127" s="70"/>
      <c r="M127" s="226" t="s">
        <v>22</v>
      </c>
      <c r="N127" s="227" t="s">
        <v>49</v>
      </c>
      <c r="O127" s="45"/>
      <c r="P127" s="228">
        <f>O127*H127</f>
        <v>0</v>
      </c>
      <c r="Q127" s="228">
        <v>0.040164999999999999</v>
      </c>
      <c r="R127" s="228">
        <f>Q127*H127</f>
        <v>0.080450494999999997</v>
      </c>
      <c r="S127" s="228">
        <v>0</v>
      </c>
      <c r="T127" s="229">
        <f>S127*H127</f>
        <v>0</v>
      </c>
      <c r="AR127" s="22" t="s">
        <v>162</v>
      </c>
      <c r="AT127" s="22" t="s">
        <v>157</v>
      </c>
      <c r="AU127" s="22" t="s">
        <v>87</v>
      </c>
      <c r="AY127" s="22" t="s">
        <v>154</v>
      </c>
      <c r="BE127" s="230">
        <f>IF(N127="základní",J127,0)</f>
        <v>0</v>
      </c>
      <c r="BF127" s="230">
        <f>IF(N127="snížená",J127,0)</f>
        <v>0</v>
      </c>
      <c r="BG127" s="230">
        <f>IF(N127="zákl. přenesená",J127,0)</f>
        <v>0</v>
      </c>
      <c r="BH127" s="230">
        <f>IF(N127="sníž. přenesená",J127,0)</f>
        <v>0</v>
      </c>
      <c r="BI127" s="230">
        <f>IF(N127="nulová",J127,0)</f>
        <v>0</v>
      </c>
      <c r="BJ127" s="22" t="s">
        <v>24</v>
      </c>
      <c r="BK127" s="230">
        <f>ROUND(I127*H127,2)</f>
        <v>0</v>
      </c>
      <c r="BL127" s="22" t="s">
        <v>162</v>
      </c>
      <c r="BM127" s="22" t="s">
        <v>194</v>
      </c>
    </row>
    <row r="128" s="11" customFormat="1">
      <c r="B128" s="231"/>
      <c r="C128" s="232"/>
      <c r="D128" s="233" t="s">
        <v>164</v>
      </c>
      <c r="E128" s="234" t="s">
        <v>22</v>
      </c>
      <c r="F128" s="235" t="s">
        <v>195</v>
      </c>
      <c r="G128" s="232"/>
      <c r="H128" s="234" t="s">
        <v>22</v>
      </c>
      <c r="I128" s="236"/>
      <c r="J128" s="232"/>
      <c r="K128" s="232"/>
      <c r="L128" s="237"/>
      <c r="M128" s="238"/>
      <c r="N128" s="239"/>
      <c r="O128" s="239"/>
      <c r="P128" s="239"/>
      <c r="Q128" s="239"/>
      <c r="R128" s="239"/>
      <c r="S128" s="239"/>
      <c r="T128" s="240"/>
      <c r="AT128" s="241" t="s">
        <v>164</v>
      </c>
      <c r="AU128" s="241" t="s">
        <v>87</v>
      </c>
      <c r="AV128" s="11" t="s">
        <v>24</v>
      </c>
      <c r="AW128" s="11" t="s">
        <v>41</v>
      </c>
      <c r="AX128" s="11" t="s">
        <v>78</v>
      </c>
      <c r="AY128" s="241" t="s">
        <v>154</v>
      </c>
    </row>
    <row r="129" s="12" customFormat="1">
      <c r="B129" s="242"/>
      <c r="C129" s="243"/>
      <c r="D129" s="233" t="s">
        <v>164</v>
      </c>
      <c r="E129" s="244" t="s">
        <v>22</v>
      </c>
      <c r="F129" s="245" t="s">
        <v>196</v>
      </c>
      <c r="G129" s="243"/>
      <c r="H129" s="246">
        <v>1.202</v>
      </c>
      <c r="I129" s="247"/>
      <c r="J129" s="243"/>
      <c r="K129" s="243"/>
      <c r="L129" s="248"/>
      <c r="M129" s="249"/>
      <c r="N129" s="250"/>
      <c r="O129" s="250"/>
      <c r="P129" s="250"/>
      <c r="Q129" s="250"/>
      <c r="R129" s="250"/>
      <c r="S129" s="250"/>
      <c r="T129" s="251"/>
      <c r="AT129" s="252" t="s">
        <v>164</v>
      </c>
      <c r="AU129" s="252" t="s">
        <v>87</v>
      </c>
      <c r="AV129" s="12" t="s">
        <v>87</v>
      </c>
      <c r="AW129" s="12" t="s">
        <v>41</v>
      </c>
      <c r="AX129" s="12" t="s">
        <v>78</v>
      </c>
      <c r="AY129" s="252" t="s">
        <v>154</v>
      </c>
    </row>
    <row r="130" s="12" customFormat="1">
      <c r="B130" s="242"/>
      <c r="C130" s="243"/>
      <c r="D130" s="233" t="s">
        <v>164</v>
      </c>
      <c r="E130" s="244" t="s">
        <v>22</v>
      </c>
      <c r="F130" s="245" t="s">
        <v>197</v>
      </c>
      <c r="G130" s="243"/>
      <c r="H130" s="246">
        <v>0.80100000000000005</v>
      </c>
      <c r="I130" s="247"/>
      <c r="J130" s="243"/>
      <c r="K130" s="243"/>
      <c r="L130" s="248"/>
      <c r="M130" s="249"/>
      <c r="N130" s="250"/>
      <c r="O130" s="250"/>
      <c r="P130" s="250"/>
      <c r="Q130" s="250"/>
      <c r="R130" s="250"/>
      <c r="S130" s="250"/>
      <c r="T130" s="251"/>
      <c r="AT130" s="252" t="s">
        <v>164</v>
      </c>
      <c r="AU130" s="252" t="s">
        <v>87</v>
      </c>
      <c r="AV130" s="12" t="s">
        <v>87</v>
      </c>
      <c r="AW130" s="12" t="s">
        <v>41</v>
      </c>
      <c r="AX130" s="12" t="s">
        <v>78</v>
      </c>
      <c r="AY130" s="252" t="s">
        <v>154</v>
      </c>
    </row>
    <row r="131" s="1" customFormat="1" ht="38.25" customHeight="1">
      <c r="B131" s="44"/>
      <c r="C131" s="219" t="s">
        <v>198</v>
      </c>
      <c r="D131" s="219" t="s">
        <v>157</v>
      </c>
      <c r="E131" s="220" t="s">
        <v>199</v>
      </c>
      <c r="F131" s="221" t="s">
        <v>200</v>
      </c>
      <c r="G131" s="222" t="s">
        <v>188</v>
      </c>
      <c r="H131" s="223">
        <v>98.689999999999998</v>
      </c>
      <c r="I131" s="224"/>
      <c r="J131" s="225">
        <f>ROUND(I131*H131,2)</f>
        <v>0</v>
      </c>
      <c r="K131" s="221" t="s">
        <v>161</v>
      </c>
      <c r="L131" s="70"/>
      <c r="M131" s="226" t="s">
        <v>22</v>
      </c>
      <c r="N131" s="227" t="s">
        <v>49</v>
      </c>
      <c r="O131" s="45"/>
      <c r="P131" s="228">
        <f>O131*H131</f>
        <v>0</v>
      </c>
      <c r="Q131" s="228">
        <v>0.069819999999999993</v>
      </c>
      <c r="R131" s="228">
        <f>Q131*H131</f>
        <v>6.8905357999999994</v>
      </c>
      <c r="S131" s="228">
        <v>0</v>
      </c>
      <c r="T131" s="229">
        <f>S131*H131</f>
        <v>0</v>
      </c>
      <c r="AR131" s="22" t="s">
        <v>162</v>
      </c>
      <c r="AT131" s="22" t="s">
        <v>157</v>
      </c>
      <c r="AU131" s="22" t="s">
        <v>87</v>
      </c>
      <c r="AY131" s="22" t="s">
        <v>154</v>
      </c>
      <c r="BE131" s="230">
        <f>IF(N131="základní",J131,0)</f>
        <v>0</v>
      </c>
      <c r="BF131" s="230">
        <f>IF(N131="snížená",J131,0)</f>
        <v>0</v>
      </c>
      <c r="BG131" s="230">
        <f>IF(N131="zákl. přenesená",J131,0)</f>
        <v>0</v>
      </c>
      <c r="BH131" s="230">
        <f>IF(N131="sníž. přenesená",J131,0)</f>
        <v>0</v>
      </c>
      <c r="BI131" s="230">
        <f>IF(N131="nulová",J131,0)</f>
        <v>0</v>
      </c>
      <c r="BJ131" s="22" t="s">
        <v>24</v>
      </c>
      <c r="BK131" s="230">
        <f>ROUND(I131*H131,2)</f>
        <v>0</v>
      </c>
      <c r="BL131" s="22" t="s">
        <v>162</v>
      </c>
      <c r="BM131" s="22" t="s">
        <v>201</v>
      </c>
    </row>
    <row r="132" s="11" customFormat="1">
      <c r="B132" s="231"/>
      <c r="C132" s="232"/>
      <c r="D132" s="233" t="s">
        <v>164</v>
      </c>
      <c r="E132" s="234" t="s">
        <v>22</v>
      </c>
      <c r="F132" s="235" t="s">
        <v>165</v>
      </c>
      <c r="G132" s="232"/>
      <c r="H132" s="234" t="s">
        <v>22</v>
      </c>
      <c r="I132" s="236"/>
      <c r="J132" s="232"/>
      <c r="K132" s="232"/>
      <c r="L132" s="237"/>
      <c r="M132" s="238"/>
      <c r="N132" s="239"/>
      <c r="O132" s="239"/>
      <c r="P132" s="239"/>
      <c r="Q132" s="239"/>
      <c r="R132" s="239"/>
      <c r="S132" s="239"/>
      <c r="T132" s="240"/>
      <c r="AT132" s="241" t="s">
        <v>164</v>
      </c>
      <c r="AU132" s="241" t="s">
        <v>87</v>
      </c>
      <c r="AV132" s="11" t="s">
        <v>24</v>
      </c>
      <c r="AW132" s="11" t="s">
        <v>41</v>
      </c>
      <c r="AX132" s="11" t="s">
        <v>78</v>
      </c>
      <c r="AY132" s="241" t="s">
        <v>154</v>
      </c>
    </row>
    <row r="133" s="12" customFormat="1">
      <c r="B133" s="242"/>
      <c r="C133" s="243"/>
      <c r="D133" s="233" t="s">
        <v>164</v>
      </c>
      <c r="E133" s="244" t="s">
        <v>22</v>
      </c>
      <c r="F133" s="245" t="s">
        <v>202</v>
      </c>
      <c r="G133" s="243"/>
      <c r="H133" s="246">
        <v>114.41</v>
      </c>
      <c r="I133" s="247"/>
      <c r="J133" s="243"/>
      <c r="K133" s="243"/>
      <c r="L133" s="248"/>
      <c r="M133" s="249"/>
      <c r="N133" s="250"/>
      <c r="O133" s="250"/>
      <c r="P133" s="250"/>
      <c r="Q133" s="250"/>
      <c r="R133" s="250"/>
      <c r="S133" s="250"/>
      <c r="T133" s="251"/>
      <c r="AT133" s="252" t="s">
        <v>164</v>
      </c>
      <c r="AU133" s="252" t="s">
        <v>87</v>
      </c>
      <c r="AV133" s="12" t="s">
        <v>87</v>
      </c>
      <c r="AW133" s="12" t="s">
        <v>41</v>
      </c>
      <c r="AX133" s="12" t="s">
        <v>78</v>
      </c>
      <c r="AY133" s="252" t="s">
        <v>154</v>
      </c>
    </row>
    <row r="134" s="12" customFormat="1">
      <c r="B134" s="242"/>
      <c r="C134" s="243"/>
      <c r="D134" s="233" t="s">
        <v>164</v>
      </c>
      <c r="E134" s="244" t="s">
        <v>22</v>
      </c>
      <c r="F134" s="245" t="s">
        <v>203</v>
      </c>
      <c r="G134" s="243"/>
      <c r="H134" s="246">
        <v>2.8799999999999999</v>
      </c>
      <c r="I134" s="247"/>
      <c r="J134" s="243"/>
      <c r="K134" s="243"/>
      <c r="L134" s="248"/>
      <c r="M134" s="249"/>
      <c r="N134" s="250"/>
      <c r="O134" s="250"/>
      <c r="P134" s="250"/>
      <c r="Q134" s="250"/>
      <c r="R134" s="250"/>
      <c r="S134" s="250"/>
      <c r="T134" s="251"/>
      <c r="AT134" s="252" t="s">
        <v>164</v>
      </c>
      <c r="AU134" s="252" t="s">
        <v>87</v>
      </c>
      <c r="AV134" s="12" t="s">
        <v>87</v>
      </c>
      <c r="AW134" s="12" t="s">
        <v>41</v>
      </c>
      <c r="AX134" s="12" t="s">
        <v>78</v>
      </c>
      <c r="AY134" s="252" t="s">
        <v>154</v>
      </c>
    </row>
    <row r="135" s="12" customFormat="1">
      <c r="B135" s="242"/>
      <c r="C135" s="243"/>
      <c r="D135" s="233" t="s">
        <v>164</v>
      </c>
      <c r="E135" s="244" t="s">
        <v>22</v>
      </c>
      <c r="F135" s="245" t="s">
        <v>204</v>
      </c>
      <c r="G135" s="243"/>
      <c r="H135" s="246">
        <v>-18.600000000000001</v>
      </c>
      <c r="I135" s="247"/>
      <c r="J135" s="243"/>
      <c r="K135" s="243"/>
      <c r="L135" s="248"/>
      <c r="M135" s="249"/>
      <c r="N135" s="250"/>
      <c r="O135" s="250"/>
      <c r="P135" s="250"/>
      <c r="Q135" s="250"/>
      <c r="R135" s="250"/>
      <c r="S135" s="250"/>
      <c r="T135" s="251"/>
      <c r="AT135" s="252" t="s">
        <v>164</v>
      </c>
      <c r="AU135" s="252" t="s">
        <v>87</v>
      </c>
      <c r="AV135" s="12" t="s">
        <v>87</v>
      </c>
      <c r="AW135" s="12" t="s">
        <v>41</v>
      </c>
      <c r="AX135" s="12" t="s">
        <v>78</v>
      </c>
      <c r="AY135" s="252" t="s">
        <v>154</v>
      </c>
    </row>
    <row r="136" s="1" customFormat="1" ht="16.5" customHeight="1">
      <c r="B136" s="44"/>
      <c r="C136" s="219" t="s">
        <v>180</v>
      </c>
      <c r="D136" s="219" t="s">
        <v>157</v>
      </c>
      <c r="E136" s="220" t="s">
        <v>205</v>
      </c>
      <c r="F136" s="221" t="s">
        <v>206</v>
      </c>
      <c r="G136" s="222" t="s">
        <v>207</v>
      </c>
      <c r="H136" s="223">
        <v>23.760000000000002</v>
      </c>
      <c r="I136" s="224"/>
      <c r="J136" s="225">
        <f>ROUND(I136*H136,2)</f>
        <v>0</v>
      </c>
      <c r="K136" s="221" t="s">
        <v>161</v>
      </c>
      <c r="L136" s="70"/>
      <c r="M136" s="226" t="s">
        <v>22</v>
      </c>
      <c r="N136" s="227" t="s">
        <v>49</v>
      </c>
      <c r="O136" s="45"/>
      <c r="P136" s="228">
        <f>O136*H136</f>
        <v>0</v>
      </c>
      <c r="Q136" s="228">
        <v>0.00013760000000000001</v>
      </c>
      <c r="R136" s="228">
        <f>Q136*H136</f>
        <v>0.0032693760000000005</v>
      </c>
      <c r="S136" s="228">
        <v>0</v>
      </c>
      <c r="T136" s="229">
        <f>S136*H136</f>
        <v>0</v>
      </c>
      <c r="AR136" s="22" t="s">
        <v>162</v>
      </c>
      <c r="AT136" s="22" t="s">
        <v>157</v>
      </c>
      <c r="AU136" s="22" t="s">
        <v>87</v>
      </c>
      <c r="AY136" s="22" t="s">
        <v>154</v>
      </c>
      <c r="BE136" s="230">
        <f>IF(N136="základní",J136,0)</f>
        <v>0</v>
      </c>
      <c r="BF136" s="230">
        <f>IF(N136="snížená",J136,0)</f>
        <v>0</v>
      </c>
      <c r="BG136" s="230">
        <f>IF(N136="zákl. přenesená",J136,0)</f>
        <v>0</v>
      </c>
      <c r="BH136" s="230">
        <f>IF(N136="sníž. přenesená",J136,0)</f>
        <v>0</v>
      </c>
      <c r="BI136" s="230">
        <f>IF(N136="nulová",J136,0)</f>
        <v>0</v>
      </c>
      <c r="BJ136" s="22" t="s">
        <v>24</v>
      </c>
      <c r="BK136" s="230">
        <f>ROUND(I136*H136,2)</f>
        <v>0</v>
      </c>
      <c r="BL136" s="22" t="s">
        <v>162</v>
      </c>
      <c r="BM136" s="22" t="s">
        <v>208</v>
      </c>
    </row>
    <row r="137" s="11" customFormat="1">
      <c r="B137" s="231"/>
      <c r="C137" s="232"/>
      <c r="D137" s="233" t="s">
        <v>164</v>
      </c>
      <c r="E137" s="234" t="s">
        <v>22</v>
      </c>
      <c r="F137" s="235" t="s">
        <v>165</v>
      </c>
      <c r="G137" s="232"/>
      <c r="H137" s="234" t="s">
        <v>22</v>
      </c>
      <c r="I137" s="236"/>
      <c r="J137" s="232"/>
      <c r="K137" s="232"/>
      <c r="L137" s="237"/>
      <c r="M137" s="238"/>
      <c r="N137" s="239"/>
      <c r="O137" s="239"/>
      <c r="P137" s="239"/>
      <c r="Q137" s="239"/>
      <c r="R137" s="239"/>
      <c r="S137" s="239"/>
      <c r="T137" s="240"/>
      <c r="AT137" s="241" t="s">
        <v>164</v>
      </c>
      <c r="AU137" s="241" t="s">
        <v>87</v>
      </c>
      <c r="AV137" s="11" t="s">
        <v>24</v>
      </c>
      <c r="AW137" s="11" t="s">
        <v>41</v>
      </c>
      <c r="AX137" s="11" t="s">
        <v>78</v>
      </c>
      <c r="AY137" s="241" t="s">
        <v>154</v>
      </c>
    </row>
    <row r="138" s="12" customFormat="1">
      <c r="B138" s="242"/>
      <c r="C138" s="243"/>
      <c r="D138" s="233" t="s">
        <v>164</v>
      </c>
      <c r="E138" s="244" t="s">
        <v>22</v>
      </c>
      <c r="F138" s="245" t="s">
        <v>209</v>
      </c>
      <c r="G138" s="243"/>
      <c r="H138" s="246">
        <v>23.760000000000002</v>
      </c>
      <c r="I138" s="247"/>
      <c r="J138" s="243"/>
      <c r="K138" s="243"/>
      <c r="L138" s="248"/>
      <c r="M138" s="249"/>
      <c r="N138" s="250"/>
      <c r="O138" s="250"/>
      <c r="P138" s="250"/>
      <c r="Q138" s="250"/>
      <c r="R138" s="250"/>
      <c r="S138" s="250"/>
      <c r="T138" s="251"/>
      <c r="AT138" s="252" t="s">
        <v>164</v>
      </c>
      <c r="AU138" s="252" t="s">
        <v>87</v>
      </c>
      <c r="AV138" s="12" t="s">
        <v>87</v>
      </c>
      <c r="AW138" s="12" t="s">
        <v>41</v>
      </c>
      <c r="AX138" s="12" t="s">
        <v>78</v>
      </c>
      <c r="AY138" s="252" t="s">
        <v>154</v>
      </c>
    </row>
    <row r="139" s="1" customFormat="1" ht="16.5" customHeight="1">
      <c r="B139" s="44"/>
      <c r="C139" s="219" t="s">
        <v>210</v>
      </c>
      <c r="D139" s="219" t="s">
        <v>157</v>
      </c>
      <c r="E139" s="220" t="s">
        <v>211</v>
      </c>
      <c r="F139" s="221" t="s">
        <v>212</v>
      </c>
      <c r="G139" s="222" t="s">
        <v>207</v>
      </c>
      <c r="H139" s="223">
        <v>45.25</v>
      </c>
      <c r="I139" s="224"/>
      <c r="J139" s="225">
        <f>ROUND(I139*H139,2)</f>
        <v>0</v>
      </c>
      <c r="K139" s="221" t="s">
        <v>161</v>
      </c>
      <c r="L139" s="70"/>
      <c r="M139" s="226" t="s">
        <v>22</v>
      </c>
      <c r="N139" s="227" t="s">
        <v>49</v>
      </c>
      <c r="O139" s="45"/>
      <c r="P139" s="228">
        <f>O139*H139</f>
        <v>0</v>
      </c>
      <c r="Q139" s="228">
        <v>0.00019568</v>
      </c>
      <c r="R139" s="228">
        <f>Q139*H139</f>
        <v>0.0088545199999999994</v>
      </c>
      <c r="S139" s="228">
        <v>0</v>
      </c>
      <c r="T139" s="229">
        <f>S139*H139</f>
        <v>0</v>
      </c>
      <c r="AR139" s="22" t="s">
        <v>162</v>
      </c>
      <c r="AT139" s="22" t="s">
        <v>157</v>
      </c>
      <c r="AU139" s="22" t="s">
        <v>87</v>
      </c>
      <c r="AY139" s="22" t="s">
        <v>154</v>
      </c>
      <c r="BE139" s="230">
        <f>IF(N139="základní",J139,0)</f>
        <v>0</v>
      </c>
      <c r="BF139" s="230">
        <f>IF(N139="snížená",J139,0)</f>
        <v>0</v>
      </c>
      <c r="BG139" s="230">
        <f>IF(N139="zákl. přenesená",J139,0)</f>
        <v>0</v>
      </c>
      <c r="BH139" s="230">
        <f>IF(N139="sníž. přenesená",J139,0)</f>
        <v>0</v>
      </c>
      <c r="BI139" s="230">
        <f>IF(N139="nulová",J139,0)</f>
        <v>0</v>
      </c>
      <c r="BJ139" s="22" t="s">
        <v>24</v>
      </c>
      <c r="BK139" s="230">
        <f>ROUND(I139*H139,2)</f>
        <v>0</v>
      </c>
      <c r="BL139" s="22" t="s">
        <v>162</v>
      </c>
      <c r="BM139" s="22" t="s">
        <v>213</v>
      </c>
    </row>
    <row r="140" s="11" customFormat="1">
      <c r="B140" s="231"/>
      <c r="C140" s="232"/>
      <c r="D140" s="233" t="s">
        <v>164</v>
      </c>
      <c r="E140" s="234" t="s">
        <v>22</v>
      </c>
      <c r="F140" s="235" t="s">
        <v>165</v>
      </c>
      <c r="G140" s="232"/>
      <c r="H140" s="234" t="s">
        <v>22</v>
      </c>
      <c r="I140" s="236"/>
      <c r="J140" s="232"/>
      <c r="K140" s="232"/>
      <c r="L140" s="237"/>
      <c r="M140" s="238"/>
      <c r="N140" s="239"/>
      <c r="O140" s="239"/>
      <c r="P140" s="239"/>
      <c r="Q140" s="239"/>
      <c r="R140" s="239"/>
      <c r="S140" s="239"/>
      <c r="T140" s="240"/>
      <c r="AT140" s="241" t="s">
        <v>164</v>
      </c>
      <c r="AU140" s="241" t="s">
        <v>87</v>
      </c>
      <c r="AV140" s="11" t="s">
        <v>24</v>
      </c>
      <c r="AW140" s="11" t="s">
        <v>41</v>
      </c>
      <c r="AX140" s="11" t="s">
        <v>78</v>
      </c>
      <c r="AY140" s="241" t="s">
        <v>154</v>
      </c>
    </row>
    <row r="141" s="12" customFormat="1">
      <c r="B141" s="242"/>
      <c r="C141" s="243"/>
      <c r="D141" s="233" t="s">
        <v>164</v>
      </c>
      <c r="E141" s="244" t="s">
        <v>22</v>
      </c>
      <c r="F141" s="245" t="s">
        <v>214</v>
      </c>
      <c r="G141" s="243"/>
      <c r="H141" s="246">
        <v>45.25</v>
      </c>
      <c r="I141" s="247"/>
      <c r="J141" s="243"/>
      <c r="K141" s="243"/>
      <c r="L141" s="248"/>
      <c r="M141" s="249"/>
      <c r="N141" s="250"/>
      <c r="O141" s="250"/>
      <c r="P141" s="250"/>
      <c r="Q141" s="250"/>
      <c r="R141" s="250"/>
      <c r="S141" s="250"/>
      <c r="T141" s="251"/>
      <c r="AT141" s="252" t="s">
        <v>164</v>
      </c>
      <c r="AU141" s="252" t="s">
        <v>87</v>
      </c>
      <c r="AV141" s="12" t="s">
        <v>87</v>
      </c>
      <c r="AW141" s="12" t="s">
        <v>41</v>
      </c>
      <c r="AX141" s="12" t="s">
        <v>78</v>
      </c>
      <c r="AY141" s="252" t="s">
        <v>154</v>
      </c>
    </row>
    <row r="142" s="1" customFormat="1" ht="38.25" customHeight="1">
      <c r="B142" s="44"/>
      <c r="C142" s="219" t="s">
        <v>29</v>
      </c>
      <c r="D142" s="219" t="s">
        <v>157</v>
      </c>
      <c r="E142" s="220" t="s">
        <v>215</v>
      </c>
      <c r="F142" s="221" t="s">
        <v>216</v>
      </c>
      <c r="G142" s="222" t="s">
        <v>207</v>
      </c>
      <c r="H142" s="223">
        <v>45.25</v>
      </c>
      <c r="I142" s="224"/>
      <c r="J142" s="225">
        <f>ROUND(I142*H142,2)</f>
        <v>0</v>
      </c>
      <c r="K142" s="221" t="s">
        <v>161</v>
      </c>
      <c r="L142" s="70"/>
      <c r="M142" s="226" t="s">
        <v>22</v>
      </c>
      <c r="N142" s="227" t="s">
        <v>49</v>
      </c>
      <c r="O142" s="45"/>
      <c r="P142" s="228">
        <f>O142*H142</f>
        <v>0</v>
      </c>
      <c r="Q142" s="228">
        <v>0.0023999999999999998</v>
      </c>
      <c r="R142" s="228">
        <f>Q142*H142</f>
        <v>0.10859999999999999</v>
      </c>
      <c r="S142" s="228">
        <v>0</v>
      </c>
      <c r="T142" s="229">
        <f>S142*H142</f>
        <v>0</v>
      </c>
      <c r="AR142" s="22" t="s">
        <v>162</v>
      </c>
      <c r="AT142" s="22" t="s">
        <v>157</v>
      </c>
      <c r="AU142" s="22" t="s">
        <v>87</v>
      </c>
      <c r="AY142" s="22" t="s">
        <v>154</v>
      </c>
      <c r="BE142" s="230">
        <f>IF(N142="základní",J142,0)</f>
        <v>0</v>
      </c>
      <c r="BF142" s="230">
        <f>IF(N142="snížená",J142,0)</f>
        <v>0</v>
      </c>
      <c r="BG142" s="230">
        <f>IF(N142="zákl. přenesená",J142,0)</f>
        <v>0</v>
      </c>
      <c r="BH142" s="230">
        <f>IF(N142="sníž. přenesená",J142,0)</f>
        <v>0</v>
      </c>
      <c r="BI142" s="230">
        <f>IF(N142="nulová",J142,0)</f>
        <v>0</v>
      </c>
      <c r="BJ142" s="22" t="s">
        <v>24</v>
      </c>
      <c r="BK142" s="230">
        <f>ROUND(I142*H142,2)</f>
        <v>0</v>
      </c>
      <c r="BL142" s="22" t="s">
        <v>162</v>
      </c>
      <c r="BM142" s="22" t="s">
        <v>217</v>
      </c>
    </row>
    <row r="143" s="10" customFormat="1" ht="29.88" customHeight="1">
      <c r="B143" s="203"/>
      <c r="C143" s="204"/>
      <c r="D143" s="205" t="s">
        <v>77</v>
      </c>
      <c r="E143" s="217" t="s">
        <v>218</v>
      </c>
      <c r="F143" s="217" t="s">
        <v>219</v>
      </c>
      <c r="G143" s="204"/>
      <c r="H143" s="204"/>
      <c r="I143" s="207"/>
      <c r="J143" s="218">
        <f>BK143</f>
        <v>0</v>
      </c>
      <c r="K143" s="204"/>
      <c r="L143" s="209"/>
      <c r="M143" s="210"/>
      <c r="N143" s="211"/>
      <c r="O143" s="211"/>
      <c r="P143" s="212">
        <f>SUM(P144:P177)</f>
        <v>0</v>
      </c>
      <c r="Q143" s="211"/>
      <c r="R143" s="212">
        <f>SUM(R144:R177)</f>
        <v>14.286630320999999</v>
      </c>
      <c r="S143" s="211"/>
      <c r="T143" s="213">
        <f>SUM(T144:T177)</f>
        <v>0</v>
      </c>
      <c r="AR143" s="214" t="s">
        <v>24</v>
      </c>
      <c r="AT143" s="215" t="s">
        <v>77</v>
      </c>
      <c r="AU143" s="215" t="s">
        <v>24</v>
      </c>
      <c r="AY143" s="214" t="s">
        <v>154</v>
      </c>
      <c r="BK143" s="216">
        <f>SUM(BK144:BK177)</f>
        <v>0</v>
      </c>
    </row>
    <row r="144" s="1" customFormat="1" ht="25.5" customHeight="1">
      <c r="B144" s="44"/>
      <c r="C144" s="219" t="s">
        <v>220</v>
      </c>
      <c r="D144" s="219" t="s">
        <v>157</v>
      </c>
      <c r="E144" s="220" t="s">
        <v>221</v>
      </c>
      <c r="F144" s="221" t="s">
        <v>222</v>
      </c>
      <c r="G144" s="222" t="s">
        <v>188</v>
      </c>
      <c r="H144" s="223">
        <v>188.11000000000001</v>
      </c>
      <c r="I144" s="224"/>
      <c r="J144" s="225">
        <f>ROUND(I144*H144,2)</f>
        <v>0</v>
      </c>
      <c r="K144" s="221" t="s">
        <v>161</v>
      </c>
      <c r="L144" s="70"/>
      <c r="M144" s="226" t="s">
        <v>22</v>
      </c>
      <c r="N144" s="227" t="s">
        <v>49</v>
      </c>
      <c r="O144" s="45"/>
      <c r="P144" s="228">
        <f>O144*H144</f>
        <v>0</v>
      </c>
      <c r="Q144" s="228">
        <v>0.00047340000000000001</v>
      </c>
      <c r="R144" s="228">
        <f>Q144*H144</f>
        <v>0.089051274000000014</v>
      </c>
      <c r="S144" s="228">
        <v>0</v>
      </c>
      <c r="T144" s="229">
        <f>S144*H144</f>
        <v>0</v>
      </c>
      <c r="AR144" s="22" t="s">
        <v>162</v>
      </c>
      <c r="AT144" s="22" t="s">
        <v>157</v>
      </c>
      <c r="AU144" s="22" t="s">
        <v>87</v>
      </c>
      <c r="AY144" s="22" t="s">
        <v>154</v>
      </c>
      <c r="BE144" s="230">
        <f>IF(N144="základní",J144,0)</f>
        <v>0</v>
      </c>
      <c r="BF144" s="230">
        <f>IF(N144="snížená",J144,0)</f>
        <v>0</v>
      </c>
      <c r="BG144" s="230">
        <f>IF(N144="zákl. přenesená",J144,0)</f>
        <v>0</v>
      </c>
      <c r="BH144" s="230">
        <f>IF(N144="sníž. přenesená",J144,0)</f>
        <v>0</v>
      </c>
      <c r="BI144" s="230">
        <f>IF(N144="nulová",J144,0)</f>
        <v>0</v>
      </c>
      <c r="BJ144" s="22" t="s">
        <v>24</v>
      </c>
      <c r="BK144" s="230">
        <f>ROUND(I144*H144,2)</f>
        <v>0</v>
      </c>
      <c r="BL144" s="22" t="s">
        <v>162</v>
      </c>
      <c r="BM144" s="22" t="s">
        <v>223</v>
      </c>
    </row>
    <row r="145" s="12" customFormat="1">
      <c r="B145" s="242"/>
      <c r="C145" s="243"/>
      <c r="D145" s="233" t="s">
        <v>164</v>
      </c>
      <c r="E145" s="244" t="s">
        <v>22</v>
      </c>
      <c r="F145" s="245" t="s">
        <v>224</v>
      </c>
      <c r="G145" s="243"/>
      <c r="H145" s="246">
        <v>188.11000000000001</v>
      </c>
      <c r="I145" s="247"/>
      <c r="J145" s="243"/>
      <c r="K145" s="243"/>
      <c r="L145" s="248"/>
      <c r="M145" s="249"/>
      <c r="N145" s="250"/>
      <c r="O145" s="250"/>
      <c r="P145" s="250"/>
      <c r="Q145" s="250"/>
      <c r="R145" s="250"/>
      <c r="S145" s="250"/>
      <c r="T145" s="251"/>
      <c r="AT145" s="252" t="s">
        <v>164</v>
      </c>
      <c r="AU145" s="252" t="s">
        <v>87</v>
      </c>
      <c r="AV145" s="12" t="s">
        <v>87</v>
      </c>
      <c r="AW145" s="12" t="s">
        <v>41</v>
      </c>
      <c r="AX145" s="12" t="s">
        <v>78</v>
      </c>
      <c r="AY145" s="252" t="s">
        <v>154</v>
      </c>
    </row>
    <row r="146" s="1" customFormat="1" ht="25.5" customHeight="1">
      <c r="B146" s="44"/>
      <c r="C146" s="219" t="s">
        <v>225</v>
      </c>
      <c r="D146" s="219" t="s">
        <v>157</v>
      </c>
      <c r="E146" s="220" t="s">
        <v>226</v>
      </c>
      <c r="F146" s="221" t="s">
        <v>227</v>
      </c>
      <c r="G146" s="222" t="s">
        <v>188</v>
      </c>
      <c r="H146" s="223">
        <v>188.11000000000001</v>
      </c>
      <c r="I146" s="224"/>
      <c r="J146" s="225">
        <f>ROUND(I146*H146,2)</f>
        <v>0</v>
      </c>
      <c r="K146" s="221" t="s">
        <v>161</v>
      </c>
      <c r="L146" s="70"/>
      <c r="M146" s="226" t="s">
        <v>22</v>
      </c>
      <c r="N146" s="227" t="s">
        <v>49</v>
      </c>
      <c r="O146" s="45"/>
      <c r="P146" s="228">
        <f>O146*H146</f>
        <v>0</v>
      </c>
      <c r="Q146" s="228">
        <v>0.0057000000000000002</v>
      </c>
      <c r="R146" s="228">
        <f>Q146*H146</f>
        <v>1.072227</v>
      </c>
      <c r="S146" s="228">
        <v>0</v>
      </c>
      <c r="T146" s="229">
        <f>S146*H146</f>
        <v>0</v>
      </c>
      <c r="AR146" s="22" t="s">
        <v>162</v>
      </c>
      <c r="AT146" s="22" t="s">
        <v>157</v>
      </c>
      <c r="AU146" s="22" t="s">
        <v>87</v>
      </c>
      <c r="AY146" s="22" t="s">
        <v>154</v>
      </c>
      <c r="BE146" s="230">
        <f>IF(N146="základní",J146,0)</f>
        <v>0</v>
      </c>
      <c r="BF146" s="230">
        <f>IF(N146="snížená",J146,0)</f>
        <v>0</v>
      </c>
      <c r="BG146" s="230">
        <f>IF(N146="zákl. přenesená",J146,0)</f>
        <v>0</v>
      </c>
      <c r="BH146" s="230">
        <f>IF(N146="sníž. přenesená",J146,0)</f>
        <v>0</v>
      </c>
      <c r="BI146" s="230">
        <f>IF(N146="nulová",J146,0)</f>
        <v>0</v>
      </c>
      <c r="BJ146" s="22" t="s">
        <v>24</v>
      </c>
      <c r="BK146" s="230">
        <f>ROUND(I146*H146,2)</f>
        <v>0</v>
      </c>
      <c r="BL146" s="22" t="s">
        <v>162</v>
      </c>
      <c r="BM146" s="22" t="s">
        <v>228</v>
      </c>
    </row>
    <row r="147" s="11" customFormat="1">
      <c r="B147" s="231"/>
      <c r="C147" s="232"/>
      <c r="D147" s="233" t="s">
        <v>164</v>
      </c>
      <c r="E147" s="234" t="s">
        <v>22</v>
      </c>
      <c r="F147" s="235" t="s">
        <v>165</v>
      </c>
      <c r="G147" s="232"/>
      <c r="H147" s="234" t="s">
        <v>22</v>
      </c>
      <c r="I147" s="236"/>
      <c r="J147" s="232"/>
      <c r="K147" s="232"/>
      <c r="L147" s="237"/>
      <c r="M147" s="238"/>
      <c r="N147" s="239"/>
      <c r="O147" s="239"/>
      <c r="P147" s="239"/>
      <c r="Q147" s="239"/>
      <c r="R147" s="239"/>
      <c r="S147" s="239"/>
      <c r="T147" s="240"/>
      <c r="AT147" s="241" t="s">
        <v>164</v>
      </c>
      <c r="AU147" s="241" t="s">
        <v>87</v>
      </c>
      <c r="AV147" s="11" t="s">
        <v>24</v>
      </c>
      <c r="AW147" s="11" t="s">
        <v>41</v>
      </c>
      <c r="AX147" s="11" t="s">
        <v>78</v>
      </c>
      <c r="AY147" s="241" t="s">
        <v>154</v>
      </c>
    </row>
    <row r="148" s="12" customFormat="1">
      <c r="B148" s="242"/>
      <c r="C148" s="243"/>
      <c r="D148" s="233" t="s">
        <v>164</v>
      </c>
      <c r="E148" s="244" t="s">
        <v>22</v>
      </c>
      <c r="F148" s="245" t="s">
        <v>229</v>
      </c>
      <c r="G148" s="243"/>
      <c r="H148" s="246">
        <v>188.11000000000001</v>
      </c>
      <c r="I148" s="247"/>
      <c r="J148" s="243"/>
      <c r="K148" s="243"/>
      <c r="L148" s="248"/>
      <c r="M148" s="249"/>
      <c r="N148" s="250"/>
      <c r="O148" s="250"/>
      <c r="P148" s="250"/>
      <c r="Q148" s="250"/>
      <c r="R148" s="250"/>
      <c r="S148" s="250"/>
      <c r="T148" s="251"/>
      <c r="AT148" s="252" t="s">
        <v>164</v>
      </c>
      <c r="AU148" s="252" t="s">
        <v>87</v>
      </c>
      <c r="AV148" s="12" t="s">
        <v>87</v>
      </c>
      <c r="AW148" s="12" t="s">
        <v>41</v>
      </c>
      <c r="AX148" s="12" t="s">
        <v>78</v>
      </c>
      <c r="AY148" s="252" t="s">
        <v>154</v>
      </c>
    </row>
    <row r="149" s="1" customFormat="1" ht="25.5" customHeight="1">
      <c r="B149" s="44"/>
      <c r="C149" s="219" t="s">
        <v>230</v>
      </c>
      <c r="D149" s="219" t="s">
        <v>157</v>
      </c>
      <c r="E149" s="220" t="s">
        <v>231</v>
      </c>
      <c r="F149" s="221" t="s">
        <v>232</v>
      </c>
      <c r="G149" s="222" t="s">
        <v>188</v>
      </c>
      <c r="H149" s="223">
        <v>188.11000000000001</v>
      </c>
      <c r="I149" s="224"/>
      <c r="J149" s="225">
        <f>ROUND(I149*H149,2)</f>
        <v>0</v>
      </c>
      <c r="K149" s="221" t="s">
        <v>161</v>
      </c>
      <c r="L149" s="70"/>
      <c r="M149" s="226" t="s">
        <v>22</v>
      </c>
      <c r="N149" s="227" t="s">
        <v>49</v>
      </c>
      <c r="O149" s="45"/>
      <c r="P149" s="228">
        <f>O149*H149</f>
        <v>0</v>
      </c>
      <c r="Q149" s="228">
        <v>0.0030000000000000001</v>
      </c>
      <c r="R149" s="228">
        <f>Q149*H149</f>
        <v>0.56433</v>
      </c>
      <c r="S149" s="228">
        <v>0</v>
      </c>
      <c r="T149" s="229">
        <f>S149*H149</f>
        <v>0</v>
      </c>
      <c r="AR149" s="22" t="s">
        <v>162</v>
      </c>
      <c r="AT149" s="22" t="s">
        <v>157</v>
      </c>
      <c r="AU149" s="22" t="s">
        <v>87</v>
      </c>
      <c r="AY149" s="22" t="s">
        <v>154</v>
      </c>
      <c r="BE149" s="230">
        <f>IF(N149="základní",J149,0)</f>
        <v>0</v>
      </c>
      <c r="BF149" s="230">
        <f>IF(N149="snížená",J149,0)</f>
        <v>0</v>
      </c>
      <c r="BG149" s="230">
        <f>IF(N149="zákl. přenesená",J149,0)</f>
        <v>0</v>
      </c>
      <c r="BH149" s="230">
        <f>IF(N149="sníž. přenesená",J149,0)</f>
        <v>0</v>
      </c>
      <c r="BI149" s="230">
        <f>IF(N149="nulová",J149,0)</f>
        <v>0</v>
      </c>
      <c r="BJ149" s="22" t="s">
        <v>24</v>
      </c>
      <c r="BK149" s="230">
        <f>ROUND(I149*H149,2)</f>
        <v>0</v>
      </c>
      <c r="BL149" s="22" t="s">
        <v>162</v>
      </c>
      <c r="BM149" s="22" t="s">
        <v>233</v>
      </c>
    </row>
    <row r="150" s="1" customFormat="1" ht="16.5" customHeight="1">
      <c r="B150" s="44"/>
      <c r="C150" s="219" t="s">
        <v>234</v>
      </c>
      <c r="D150" s="219" t="s">
        <v>157</v>
      </c>
      <c r="E150" s="220" t="s">
        <v>235</v>
      </c>
      <c r="F150" s="221" t="s">
        <v>236</v>
      </c>
      <c r="G150" s="222" t="s">
        <v>188</v>
      </c>
      <c r="H150" s="223">
        <v>3131.0050000000001</v>
      </c>
      <c r="I150" s="224"/>
      <c r="J150" s="225">
        <f>ROUND(I150*H150,2)</f>
        <v>0</v>
      </c>
      <c r="K150" s="221" t="s">
        <v>161</v>
      </c>
      <c r="L150" s="70"/>
      <c r="M150" s="226" t="s">
        <v>22</v>
      </c>
      <c r="N150" s="227" t="s">
        <v>49</v>
      </c>
      <c r="O150" s="45"/>
      <c r="P150" s="228">
        <f>O150*H150</f>
        <v>0</v>
      </c>
      <c r="Q150" s="228">
        <v>0.00047340000000000001</v>
      </c>
      <c r="R150" s="228">
        <f>Q150*H150</f>
        <v>1.4822177670000001</v>
      </c>
      <c r="S150" s="228">
        <v>0</v>
      </c>
      <c r="T150" s="229">
        <f>S150*H150</f>
        <v>0</v>
      </c>
      <c r="AR150" s="22" t="s">
        <v>162</v>
      </c>
      <c r="AT150" s="22" t="s">
        <v>157</v>
      </c>
      <c r="AU150" s="22" t="s">
        <v>87</v>
      </c>
      <c r="AY150" s="22" t="s">
        <v>154</v>
      </c>
      <c r="BE150" s="230">
        <f>IF(N150="základní",J150,0)</f>
        <v>0</v>
      </c>
      <c r="BF150" s="230">
        <f>IF(N150="snížená",J150,0)</f>
        <v>0</v>
      </c>
      <c r="BG150" s="230">
        <f>IF(N150="zákl. přenesená",J150,0)</f>
        <v>0</v>
      </c>
      <c r="BH150" s="230">
        <f>IF(N150="sníž. přenesená",J150,0)</f>
        <v>0</v>
      </c>
      <c r="BI150" s="230">
        <f>IF(N150="nulová",J150,0)</f>
        <v>0</v>
      </c>
      <c r="BJ150" s="22" t="s">
        <v>24</v>
      </c>
      <c r="BK150" s="230">
        <f>ROUND(I150*H150,2)</f>
        <v>0</v>
      </c>
      <c r="BL150" s="22" t="s">
        <v>162</v>
      </c>
      <c r="BM150" s="22" t="s">
        <v>237</v>
      </c>
    </row>
    <row r="151" s="12" customFormat="1">
      <c r="B151" s="242"/>
      <c r="C151" s="243"/>
      <c r="D151" s="233" t="s">
        <v>164</v>
      </c>
      <c r="E151" s="244" t="s">
        <v>22</v>
      </c>
      <c r="F151" s="245" t="s">
        <v>238</v>
      </c>
      <c r="G151" s="243"/>
      <c r="H151" s="246">
        <v>3131.0050000000001</v>
      </c>
      <c r="I151" s="247"/>
      <c r="J151" s="243"/>
      <c r="K151" s="243"/>
      <c r="L151" s="248"/>
      <c r="M151" s="249"/>
      <c r="N151" s="250"/>
      <c r="O151" s="250"/>
      <c r="P151" s="250"/>
      <c r="Q151" s="250"/>
      <c r="R151" s="250"/>
      <c r="S151" s="250"/>
      <c r="T151" s="251"/>
      <c r="AT151" s="252" t="s">
        <v>164</v>
      </c>
      <c r="AU151" s="252" t="s">
        <v>87</v>
      </c>
      <c r="AV151" s="12" t="s">
        <v>87</v>
      </c>
      <c r="AW151" s="12" t="s">
        <v>41</v>
      </c>
      <c r="AX151" s="12" t="s">
        <v>78</v>
      </c>
      <c r="AY151" s="252" t="s">
        <v>154</v>
      </c>
    </row>
    <row r="152" s="1" customFormat="1" ht="25.5" customHeight="1">
      <c r="B152" s="44"/>
      <c r="C152" s="219" t="s">
        <v>10</v>
      </c>
      <c r="D152" s="219" t="s">
        <v>157</v>
      </c>
      <c r="E152" s="220" t="s">
        <v>239</v>
      </c>
      <c r="F152" s="221" t="s">
        <v>240</v>
      </c>
      <c r="G152" s="222" t="s">
        <v>188</v>
      </c>
      <c r="H152" s="223">
        <v>279.09399999999999</v>
      </c>
      <c r="I152" s="224"/>
      <c r="J152" s="225">
        <f>ROUND(I152*H152,2)</f>
        <v>0</v>
      </c>
      <c r="K152" s="221" t="s">
        <v>161</v>
      </c>
      <c r="L152" s="70"/>
      <c r="M152" s="226" t="s">
        <v>22</v>
      </c>
      <c r="N152" s="227" t="s">
        <v>49</v>
      </c>
      <c r="O152" s="45"/>
      <c r="P152" s="228">
        <f>O152*H152</f>
        <v>0</v>
      </c>
      <c r="Q152" s="228">
        <v>0.0048900000000000002</v>
      </c>
      <c r="R152" s="228">
        <f>Q152*H152</f>
        <v>1.3647696600000001</v>
      </c>
      <c r="S152" s="228">
        <v>0</v>
      </c>
      <c r="T152" s="229">
        <f>S152*H152</f>
        <v>0</v>
      </c>
      <c r="AR152" s="22" t="s">
        <v>162</v>
      </c>
      <c r="AT152" s="22" t="s">
        <v>157</v>
      </c>
      <c r="AU152" s="22" t="s">
        <v>87</v>
      </c>
      <c r="AY152" s="22" t="s">
        <v>154</v>
      </c>
      <c r="BE152" s="230">
        <f>IF(N152="základní",J152,0)</f>
        <v>0</v>
      </c>
      <c r="BF152" s="230">
        <f>IF(N152="snížená",J152,0)</f>
        <v>0</v>
      </c>
      <c r="BG152" s="230">
        <f>IF(N152="zákl. přenesená",J152,0)</f>
        <v>0</v>
      </c>
      <c r="BH152" s="230">
        <f>IF(N152="sníž. přenesená",J152,0)</f>
        <v>0</v>
      </c>
      <c r="BI152" s="230">
        <f>IF(N152="nulová",J152,0)</f>
        <v>0</v>
      </c>
      <c r="BJ152" s="22" t="s">
        <v>24</v>
      </c>
      <c r="BK152" s="230">
        <f>ROUND(I152*H152,2)</f>
        <v>0</v>
      </c>
      <c r="BL152" s="22" t="s">
        <v>162</v>
      </c>
      <c r="BM152" s="22" t="s">
        <v>241</v>
      </c>
    </row>
    <row r="153" s="1" customFormat="1" ht="16.5" customHeight="1">
      <c r="B153" s="44"/>
      <c r="C153" s="219" t="s">
        <v>242</v>
      </c>
      <c r="D153" s="219" t="s">
        <v>157</v>
      </c>
      <c r="E153" s="220" t="s">
        <v>243</v>
      </c>
      <c r="F153" s="221" t="s">
        <v>244</v>
      </c>
      <c r="G153" s="222" t="s">
        <v>207</v>
      </c>
      <c r="H153" s="223">
        <v>28.199999999999999</v>
      </c>
      <c r="I153" s="224"/>
      <c r="J153" s="225">
        <f>ROUND(I153*H153,2)</f>
        <v>0</v>
      </c>
      <c r="K153" s="221" t="s">
        <v>22</v>
      </c>
      <c r="L153" s="70"/>
      <c r="M153" s="226" t="s">
        <v>22</v>
      </c>
      <c r="N153" s="227" t="s">
        <v>49</v>
      </c>
      <c r="O153" s="45"/>
      <c r="P153" s="228">
        <f>O153*H153</f>
        <v>0</v>
      </c>
      <c r="Q153" s="228">
        <v>0</v>
      </c>
      <c r="R153" s="228">
        <f>Q153*H153</f>
        <v>0</v>
      </c>
      <c r="S153" s="228">
        <v>0</v>
      </c>
      <c r="T153" s="229">
        <f>S153*H153</f>
        <v>0</v>
      </c>
      <c r="AR153" s="22" t="s">
        <v>162</v>
      </c>
      <c r="AT153" s="22" t="s">
        <v>157</v>
      </c>
      <c r="AU153" s="22" t="s">
        <v>87</v>
      </c>
      <c r="AY153" s="22" t="s">
        <v>154</v>
      </c>
      <c r="BE153" s="230">
        <f>IF(N153="základní",J153,0)</f>
        <v>0</v>
      </c>
      <c r="BF153" s="230">
        <f>IF(N153="snížená",J153,0)</f>
        <v>0</v>
      </c>
      <c r="BG153" s="230">
        <f>IF(N153="zákl. přenesená",J153,0)</f>
        <v>0</v>
      </c>
      <c r="BH153" s="230">
        <f>IF(N153="sníž. přenesená",J153,0)</f>
        <v>0</v>
      </c>
      <c r="BI153" s="230">
        <f>IF(N153="nulová",J153,0)</f>
        <v>0</v>
      </c>
      <c r="BJ153" s="22" t="s">
        <v>24</v>
      </c>
      <c r="BK153" s="230">
        <f>ROUND(I153*H153,2)</f>
        <v>0</v>
      </c>
      <c r="BL153" s="22" t="s">
        <v>162</v>
      </c>
      <c r="BM153" s="22" t="s">
        <v>245</v>
      </c>
    </row>
    <row r="154" s="12" customFormat="1">
      <c r="B154" s="242"/>
      <c r="C154" s="243"/>
      <c r="D154" s="233" t="s">
        <v>164</v>
      </c>
      <c r="E154" s="244" t="s">
        <v>22</v>
      </c>
      <c r="F154" s="245" t="s">
        <v>246</v>
      </c>
      <c r="G154" s="243"/>
      <c r="H154" s="246">
        <v>28.199999999999999</v>
      </c>
      <c r="I154" s="247"/>
      <c r="J154" s="243"/>
      <c r="K154" s="243"/>
      <c r="L154" s="248"/>
      <c r="M154" s="249"/>
      <c r="N154" s="250"/>
      <c r="O154" s="250"/>
      <c r="P154" s="250"/>
      <c r="Q154" s="250"/>
      <c r="R154" s="250"/>
      <c r="S154" s="250"/>
      <c r="T154" s="251"/>
      <c r="AT154" s="252" t="s">
        <v>164</v>
      </c>
      <c r="AU154" s="252" t="s">
        <v>87</v>
      </c>
      <c r="AV154" s="12" t="s">
        <v>87</v>
      </c>
      <c r="AW154" s="12" t="s">
        <v>41</v>
      </c>
      <c r="AX154" s="12" t="s">
        <v>78</v>
      </c>
      <c r="AY154" s="252" t="s">
        <v>154</v>
      </c>
    </row>
    <row r="155" s="1" customFormat="1" ht="16.5" customHeight="1">
      <c r="B155" s="44"/>
      <c r="C155" s="253" t="s">
        <v>247</v>
      </c>
      <c r="D155" s="253" t="s">
        <v>177</v>
      </c>
      <c r="E155" s="254" t="s">
        <v>248</v>
      </c>
      <c r="F155" s="255" t="s">
        <v>249</v>
      </c>
      <c r="G155" s="256" t="s">
        <v>207</v>
      </c>
      <c r="H155" s="257">
        <v>29.609999999999999</v>
      </c>
      <c r="I155" s="258"/>
      <c r="J155" s="259">
        <f>ROUND(I155*H155,2)</f>
        <v>0</v>
      </c>
      <c r="K155" s="255" t="s">
        <v>161</v>
      </c>
      <c r="L155" s="260"/>
      <c r="M155" s="261" t="s">
        <v>22</v>
      </c>
      <c r="N155" s="262" t="s">
        <v>49</v>
      </c>
      <c r="O155" s="45"/>
      <c r="P155" s="228">
        <f>O155*H155</f>
        <v>0</v>
      </c>
      <c r="Q155" s="228">
        <v>3.0000000000000001E-05</v>
      </c>
      <c r="R155" s="228">
        <f>Q155*H155</f>
        <v>0.00088829999999999996</v>
      </c>
      <c r="S155" s="228">
        <v>0</v>
      </c>
      <c r="T155" s="229">
        <f>S155*H155</f>
        <v>0</v>
      </c>
      <c r="AR155" s="22" t="s">
        <v>180</v>
      </c>
      <c r="AT155" s="22" t="s">
        <v>177</v>
      </c>
      <c r="AU155" s="22" t="s">
        <v>87</v>
      </c>
      <c r="AY155" s="22" t="s">
        <v>154</v>
      </c>
      <c r="BE155" s="230">
        <f>IF(N155="základní",J155,0)</f>
        <v>0</v>
      </c>
      <c r="BF155" s="230">
        <f>IF(N155="snížená",J155,0)</f>
        <v>0</v>
      </c>
      <c r="BG155" s="230">
        <f>IF(N155="zákl. přenesená",J155,0)</f>
        <v>0</v>
      </c>
      <c r="BH155" s="230">
        <f>IF(N155="sníž. přenesená",J155,0)</f>
        <v>0</v>
      </c>
      <c r="BI155" s="230">
        <f>IF(N155="nulová",J155,0)</f>
        <v>0</v>
      </c>
      <c r="BJ155" s="22" t="s">
        <v>24</v>
      </c>
      <c r="BK155" s="230">
        <f>ROUND(I155*H155,2)</f>
        <v>0</v>
      </c>
      <c r="BL155" s="22" t="s">
        <v>162</v>
      </c>
      <c r="BM155" s="22" t="s">
        <v>250</v>
      </c>
    </row>
    <row r="156" s="12" customFormat="1">
      <c r="B156" s="242"/>
      <c r="C156" s="243"/>
      <c r="D156" s="233" t="s">
        <v>164</v>
      </c>
      <c r="E156" s="243"/>
      <c r="F156" s="245" t="s">
        <v>251</v>
      </c>
      <c r="G156" s="243"/>
      <c r="H156" s="246">
        <v>29.609999999999999</v>
      </c>
      <c r="I156" s="247"/>
      <c r="J156" s="243"/>
      <c r="K156" s="243"/>
      <c r="L156" s="248"/>
      <c r="M156" s="249"/>
      <c r="N156" s="250"/>
      <c r="O156" s="250"/>
      <c r="P156" s="250"/>
      <c r="Q156" s="250"/>
      <c r="R156" s="250"/>
      <c r="S156" s="250"/>
      <c r="T156" s="251"/>
      <c r="AT156" s="252" t="s">
        <v>164</v>
      </c>
      <c r="AU156" s="252" t="s">
        <v>87</v>
      </c>
      <c r="AV156" s="12" t="s">
        <v>87</v>
      </c>
      <c r="AW156" s="12" t="s">
        <v>6</v>
      </c>
      <c r="AX156" s="12" t="s">
        <v>24</v>
      </c>
      <c r="AY156" s="252" t="s">
        <v>154</v>
      </c>
    </row>
    <row r="157" s="1" customFormat="1" ht="25.5" customHeight="1">
      <c r="B157" s="44"/>
      <c r="C157" s="219" t="s">
        <v>252</v>
      </c>
      <c r="D157" s="219" t="s">
        <v>157</v>
      </c>
      <c r="E157" s="220" t="s">
        <v>253</v>
      </c>
      <c r="F157" s="221" t="s">
        <v>254</v>
      </c>
      <c r="G157" s="222" t="s">
        <v>188</v>
      </c>
      <c r="H157" s="223">
        <v>279.09399999999999</v>
      </c>
      <c r="I157" s="224"/>
      <c r="J157" s="225">
        <f>ROUND(I157*H157,2)</f>
        <v>0</v>
      </c>
      <c r="K157" s="221" t="s">
        <v>161</v>
      </c>
      <c r="L157" s="70"/>
      <c r="M157" s="226" t="s">
        <v>22</v>
      </c>
      <c r="N157" s="227" t="s">
        <v>49</v>
      </c>
      <c r="O157" s="45"/>
      <c r="P157" s="228">
        <f>O157*H157</f>
        <v>0</v>
      </c>
      <c r="Q157" s="228">
        <v>0.015400000000000001</v>
      </c>
      <c r="R157" s="228">
        <f>Q157*H157</f>
        <v>4.2980476000000003</v>
      </c>
      <c r="S157" s="228">
        <v>0</v>
      </c>
      <c r="T157" s="229">
        <f>S157*H157</f>
        <v>0</v>
      </c>
      <c r="AR157" s="22" t="s">
        <v>162</v>
      </c>
      <c r="AT157" s="22" t="s">
        <v>157</v>
      </c>
      <c r="AU157" s="22" t="s">
        <v>87</v>
      </c>
      <c r="AY157" s="22" t="s">
        <v>154</v>
      </c>
      <c r="BE157" s="230">
        <f>IF(N157="základní",J157,0)</f>
        <v>0</v>
      </c>
      <c r="BF157" s="230">
        <f>IF(N157="snížená",J157,0)</f>
        <v>0</v>
      </c>
      <c r="BG157" s="230">
        <f>IF(N157="zákl. přenesená",J157,0)</f>
        <v>0</v>
      </c>
      <c r="BH157" s="230">
        <f>IF(N157="sníž. přenesená",J157,0)</f>
        <v>0</v>
      </c>
      <c r="BI157" s="230">
        <f>IF(N157="nulová",J157,0)</f>
        <v>0</v>
      </c>
      <c r="BJ157" s="22" t="s">
        <v>24</v>
      </c>
      <c r="BK157" s="230">
        <f>ROUND(I157*H157,2)</f>
        <v>0</v>
      </c>
      <c r="BL157" s="22" t="s">
        <v>162</v>
      </c>
      <c r="BM157" s="22" t="s">
        <v>255</v>
      </c>
    </row>
    <row r="158" s="11" customFormat="1">
      <c r="B158" s="231"/>
      <c r="C158" s="232"/>
      <c r="D158" s="233" t="s">
        <v>164</v>
      </c>
      <c r="E158" s="234" t="s">
        <v>22</v>
      </c>
      <c r="F158" s="235" t="s">
        <v>165</v>
      </c>
      <c r="G158" s="232"/>
      <c r="H158" s="234" t="s">
        <v>22</v>
      </c>
      <c r="I158" s="236"/>
      <c r="J158" s="232"/>
      <c r="K158" s="232"/>
      <c r="L158" s="237"/>
      <c r="M158" s="238"/>
      <c r="N158" s="239"/>
      <c r="O158" s="239"/>
      <c r="P158" s="239"/>
      <c r="Q158" s="239"/>
      <c r="R158" s="239"/>
      <c r="S158" s="239"/>
      <c r="T158" s="240"/>
      <c r="AT158" s="241" t="s">
        <v>164</v>
      </c>
      <c r="AU158" s="241" t="s">
        <v>87</v>
      </c>
      <c r="AV158" s="11" t="s">
        <v>24</v>
      </c>
      <c r="AW158" s="11" t="s">
        <v>41</v>
      </c>
      <c r="AX158" s="11" t="s">
        <v>78</v>
      </c>
      <c r="AY158" s="241" t="s">
        <v>154</v>
      </c>
    </row>
    <row r="159" s="12" customFormat="1">
      <c r="B159" s="242"/>
      <c r="C159" s="243"/>
      <c r="D159" s="233" t="s">
        <v>164</v>
      </c>
      <c r="E159" s="244" t="s">
        <v>22</v>
      </c>
      <c r="F159" s="245" t="s">
        <v>256</v>
      </c>
      <c r="G159" s="243"/>
      <c r="H159" s="246">
        <v>229.654</v>
      </c>
      <c r="I159" s="247"/>
      <c r="J159" s="243"/>
      <c r="K159" s="243"/>
      <c r="L159" s="248"/>
      <c r="M159" s="249"/>
      <c r="N159" s="250"/>
      <c r="O159" s="250"/>
      <c r="P159" s="250"/>
      <c r="Q159" s="250"/>
      <c r="R159" s="250"/>
      <c r="S159" s="250"/>
      <c r="T159" s="251"/>
      <c r="AT159" s="252" t="s">
        <v>164</v>
      </c>
      <c r="AU159" s="252" t="s">
        <v>87</v>
      </c>
      <c r="AV159" s="12" t="s">
        <v>87</v>
      </c>
      <c r="AW159" s="12" t="s">
        <v>41</v>
      </c>
      <c r="AX159" s="12" t="s">
        <v>78</v>
      </c>
      <c r="AY159" s="252" t="s">
        <v>154</v>
      </c>
    </row>
    <row r="160" s="11" customFormat="1">
      <c r="B160" s="231"/>
      <c r="C160" s="232"/>
      <c r="D160" s="233" t="s">
        <v>164</v>
      </c>
      <c r="E160" s="234" t="s">
        <v>22</v>
      </c>
      <c r="F160" s="235" t="s">
        <v>257</v>
      </c>
      <c r="G160" s="232"/>
      <c r="H160" s="234" t="s">
        <v>22</v>
      </c>
      <c r="I160" s="236"/>
      <c r="J160" s="232"/>
      <c r="K160" s="232"/>
      <c r="L160" s="237"/>
      <c r="M160" s="238"/>
      <c r="N160" s="239"/>
      <c r="O160" s="239"/>
      <c r="P160" s="239"/>
      <c r="Q160" s="239"/>
      <c r="R160" s="239"/>
      <c r="S160" s="239"/>
      <c r="T160" s="240"/>
      <c r="AT160" s="241" t="s">
        <v>164</v>
      </c>
      <c r="AU160" s="241" t="s">
        <v>87</v>
      </c>
      <c r="AV160" s="11" t="s">
        <v>24</v>
      </c>
      <c r="AW160" s="11" t="s">
        <v>41</v>
      </c>
      <c r="AX160" s="11" t="s">
        <v>78</v>
      </c>
      <c r="AY160" s="241" t="s">
        <v>154</v>
      </c>
    </row>
    <row r="161" s="12" customFormat="1">
      <c r="B161" s="242"/>
      <c r="C161" s="243"/>
      <c r="D161" s="233" t="s">
        <v>164</v>
      </c>
      <c r="E161" s="244" t="s">
        <v>22</v>
      </c>
      <c r="F161" s="245" t="s">
        <v>258</v>
      </c>
      <c r="G161" s="243"/>
      <c r="H161" s="246">
        <v>49.439999999999998</v>
      </c>
      <c r="I161" s="247"/>
      <c r="J161" s="243"/>
      <c r="K161" s="243"/>
      <c r="L161" s="248"/>
      <c r="M161" s="249"/>
      <c r="N161" s="250"/>
      <c r="O161" s="250"/>
      <c r="P161" s="250"/>
      <c r="Q161" s="250"/>
      <c r="R161" s="250"/>
      <c r="S161" s="250"/>
      <c r="T161" s="251"/>
      <c r="AT161" s="252" t="s">
        <v>164</v>
      </c>
      <c r="AU161" s="252" t="s">
        <v>87</v>
      </c>
      <c r="AV161" s="12" t="s">
        <v>87</v>
      </c>
      <c r="AW161" s="12" t="s">
        <v>41</v>
      </c>
      <c r="AX161" s="12" t="s">
        <v>78</v>
      </c>
      <c r="AY161" s="252" t="s">
        <v>154</v>
      </c>
    </row>
    <row r="162" s="1" customFormat="1" ht="16.5" customHeight="1">
      <c r="B162" s="44"/>
      <c r="C162" s="219" t="s">
        <v>259</v>
      </c>
      <c r="D162" s="219" t="s">
        <v>157</v>
      </c>
      <c r="E162" s="220" t="s">
        <v>260</v>
      </c>
      <c r="F162" s="221" t="s">
        <v>261</v>
      </c>
      <c r="G162" s="222" t="s">
        <v>188</v>
      </c>
      <c r="H162" s="223">
        <v>39.037999999999997</v>
      </c>
      <c r="I162" s="224"/>
      <c r="J162" s="225">
        <f>ROUND(I162*H162,2)</f>
        <v>0</v>
      </c>
      <c r="K162" s="221" t="s">
        <v>161</v>
      </c>
      <c r="L162" s="70"/>
      <c r="M162" s="226" t="s">
        <v>22</v>
      </c>
      <c r="N162" s="227" t="s">
        <v>49</v>
      </c>
      <c r="O162" s="45"/>
      <c r="P162" s="228">
        <f>O162*H162</f>
        <v>0</v>
      </c>
      <c r="Q162" s="228">
        <v>0.033579999999999999</v>
      </c>
      <c r="R162" s="228">
        <f>Q162*H162</f>
        <v>1.3108960399999998</v>
      </c>
      <c r="S162" s="228">
        <v>0</v>
      </c>
      <c r="T162" s="229">
        <f>S162*H162</f>
        <v>0</v>
      </c>
      <c r="AR162" s="22" t="s">
        <v>162</v>
      </c>
      <c r="AT162" s="22" t="s">
        <v>157</v>
      </c>
      <c r="AU162" s="22" t="s">
        <v>87</v>
      </c>
      <c r="AY162" s="22" t="s">
        <v>154</v>
      </c>
      <c r="BE162" s="230">
        <f>IF(N162="základní",J162,0)</f>
        <v>0</v>
      </c>
      <c r="BF162" s="230">
        <f>IF(N162="snížená",J162,0)</f>
        <v>0</v>
      </c>
      <c r="BG162" s="230">
        <f>IF(N162="zákl. přenesená",J162,0)</f>
        <v>0</v>
      </c>
      <c r="BH162" s="230">
        <f>IF(N162="sníž. přenesená",J162,0)</f>
        <v>0</v>
      </c>
      <c r="BI162" s="230">
        <f>IF(N162="nulová",J162,0)</f>
        <v>0</v>
      </c>
      <c r="BJ162" s="22" t="s">
        <v>24</v>
      </c>
      <c r="BK162" s="230">
        <f>ROUND(I162*H162,2)</f>
        <v>0</v>
      </c>
      <c r="BL162" s="22" t="s">
        <v>162</v>
      </c>
      <c r="BM162" s="22" t="s">
        <v>262</v>
      </c>
    </row>
    <row r="163" s="11" customFormat="1">
      <c r="B163" s="231"/>
      <c r="C163" s="232"/>
      <c r="D163" s="233" t="s">
        <v>164</v>
      </c>
      <c r="E163" s="234" t="s">
        <v>22</v>
      </c>
      <c r="F163" s="235" t="s">
        <v>263</v>
      </c>
      <c r="G163" s="232"/>
      <c r="H163" s="234" t="s">
        <v>22</v>
      </c>
      <c r="I163" s="236"/>
      <c r="J163" s="232"/>
      <c r="K163" s="232"/>
      <c r="L163" s="237"/>
      <c r="M163" s="238"/>
      <c r="N163" s="239"/>
      <c r="O163" s="239"/>
      <c r="P163" s="239"/>
      <c r="Q163" s="239"/>
      <c r="R163" s="239"/>
      <c r="S163" s="239"/>
      <c r="T163" s="240"/>
      <c r="AT163" s="241" t="s">
        <v>164</v>
      </c>
      <c r="AU163" s="241" t="s">
        <v>87</v>
      </c>
      <c r="AV163" s="11" t="s">
        <v>24</v>
      </c>
      <c r="AW163" s="11" t="s">
        <v>41</v>
      </c>
      <c r="AX163" s="11" t="s">
        <v>78</v>
      </c>
      <c r="AY163" s="241" t="s">
        <v>154</v>
      </c>
    </row>
    <row r="164" s="11" customFormat="1">
      <c r="B164" s="231"/>
      <c r="C164" s="232"/>
      <c r="D164" s="233" t="s">
        <v>164</v>
      </c>
      <c r="E164" s="234" t="s">
        <v>22</v>
      </c>
      <c r="F164" s="235" t="s">
        <v>165</v>
      </c>
      <c r="G164" s="232"/>
      <c r="H164" s="234" t="s">
        <v>22</v>
      </c>
      <c r="I164" s="236"/>
      <c r="J164" s="232"/>
      <c r="K164" s="232"/>
      <c r="L164" s="237"/>
      <c r="M164" s="238"/>
      <c r="N164" s="239"/>
      <c r="O164" s="239"/>
      <c r="P164" s="239"/>
      <c r="Q164" s="239"/>
      <c r="R164" s="239"/>
      <c r="S164" s="239"/>
      <c r="T164" s="240"/>
      <c r="AT164" s="241" t="s">
        <v>164</v>
      </c>
      <c r="AU164" s="241" t="s">
        <v>87</v>
      </c>
      <c r="AV164" s="11" t="s">
        <v>24</v>
      </c>
      <c r="AW164" s="11" t="s">
        <v>41</v>
      </c>
      <c r="AX164" s="11" t="s">
        <v>78</v>
      </c>
      <c r="AY164" s="241" t="s">
        <v>154</v>
      </c>
    </row>
    <row r="165" s="12" customFormat="1">
      <c r="B165" s="242"/>
      <c r="C165" s="243"/>
      <c r="D165" s="233" t="s">
        <v>164</v>
      </c>
      <c r="E165" s="244" t="s">
        <v>22</v>
      </c>
      <c r="F165" s="245" t="s">
        <v>264</v>
      </c>
      <c r="G165" s="243"/>
      <c r="H165" s="246">
        <v>30.038</v>
      </c>
      <c r="I165" s="247"/>
      <c r="J165" s="243"/>
      <c r="K165" s="243"/>
      <c r="L165" s="248"/>
      <c r="M165" s="249"/>
      <c r="N165" s="250"/>
      <c r="O165" s="250"/>
      <c r="P165" s="250"/>
      <c r="Q165" s="250"/>
      <c r="R165" s="250"/>
      <c r="S165" s="250"/>
      <c r="T165" s="251"/>
      <c r="AT165" s="252" t="s">
        <v>164</v>
      </c>
      <c r="AU165" s="252" t="s">
        <v>87</v>
      </c>
      <c r="AV165" s="12" t="s">
        <v>87</v>
      </c>
      <c r="AW165" s="12" t="s">
        <v>41</v>
      </c>
      <c r="AX165" s="12" t="s">
        <v>78</v>
      </c>
      <c r="AY165" s="252" t="s">
        <v>154</v>
      </c>
    </row>
    <row r="166" s="12" customFormat="1">
      <c r="B166" s="242"/>
      <c r="C166" s="243"/>
      <c r="D166" s="233" t="s">
        <v>164</v>
      </c>
      <c r="E166" s="244" t="s">
        <v>22</v>
      </c>
      <c r="F166" s="245" t="s">
        <v>265</v>
      </c>
      <c r="G166" s="243"/>
      <c r="H166" s="246">
        <v>9</v>
      </c>
      <c r="I166" s="247"/>
      <c r="J166" s="243"/>
      <c r="K166" s="243"/>
      <c r="L166" s="248"/>
      <c r="M166" s="249"/>
      <c r="N166" s="250"/>
      <c r="O166" s="250"/>
      <c r="P166" s="250"/>
      <c r="Q166" s="250"/>
      <c r="R166" s="250"/>
      <c r="S166" s="250"/>
      <c r="T166" s="251"/>
      <c r="AT166" s="252" t="s">
        <v>164</v>
      </c>
      <c r="AU166" s="252" t="s">
        <v>87</v>
      </c>
      <c r="AV166" s="12" t="s">
        <v>87</v>
      </c>
      <c r="AW166" s="12" t="s">
        <v>41</v>
      </c>
      <c r="AX166" s="12" t="s">
        <v>78</v>
      </c>
      <c r="AY166" s="252" t="s">
        <v>154</v>
      </c>
    </row>
    <row r="167" s="1" customFormat="1" ht="25.5" customHeight="1">
      <c r="B167" s="44"/>
      <c r="C167" s="219" t="s">
        <v>266</v>
      </c>
      <c r="D167" s="219" t="s">
        <v>157</v>
      </c>
      <c r="E167" s="220" t="s">
        <v>267</v>
      </c>
      <c r="F167" s="221" t="s">
        <v>268</v>
      </c>
      <c r="G167" s="222" t="s">
        <v>188</v>
      </c>
      <c r="H167" s="223">
        <v>190.82599999999999</v>
      </c>
      <c r="I167" s="224"/>
      <c r="J167" s="225">
        <f>ROUND(I167*H167,2)</f>
        <v>0</v>
      </c>
      <c r="K167" s="221" t="s">
        <v>161</v>
      </c>
      <c r="L167" s="70"/>
      <c r="M167" s="226" t="s">
        <v>22</v>
      </c>
      <c r="N167" s="227" t="s">
        <v>49</v>
      </c>
      <c r="O167" s="45"/>
      <c r="P167" s="228">
        <f>O167*H167</f>
        <v>0</v>
      </c>
      <c r="Q167" s="228">
        <v>0.015599999999999999</v>
      </c>
      <c r="R167" s="228">
        <f>Q167*H167</f>
        <v>2.9768855999999997</v>
      </c>
      <c r="S167" s="228">
        <v>0</v>
      </c>
      <c r="T167" s="229">
        <f>S167*H167</f>
        <v>0</v>
      </c>
      <c r="AR167" s="22" t="s">
        <v>162</v>
      </c>
      <c r="AT167" s="22" t="s">
        <v>157</v>
      </c>
      <c r="AU167" s="22" t="s">
        <v>87</v>
      </c>
      <c r="AY167" s="22" t="s">
        <v>154</v>
      </c>
      <c r="BE167" s="230">
        <f>IF(N167="základní",J167,0)</f>
        <v>0</v>
      </c>
      <c r="BF167" s="230">
        <f>IF(N167="snížená",J167,0)</f>
        <v>0</v>
      </c>
      <c r="BG167" s="230">
        <f>IF(N167="zákl. přenesená",J167,0)</f>
        <v>0</v>
      </c>
      <c r="BH167" s="230">
        <f>IF(N167="sníž. přenesená",J167,0)</f>
        <v>0</v>
      </c>
      <c r="BI167" s="230">
        <f>IF(N167="nulová",J167,0)</f>
        <v>0</v>
      </c>
      <c r="BJ167" s="22" t="s">
        <v>24</v>
      </c>
      <c r="BK167" s="230">
        <f>ROUND(I167*H167,2)</f>
        <v>0</v>
      </c>
      <c r="BL167" s="22" t="s">
        <v>162</v>
      </c>
      <c r="BM167" s="22" t="s">
        <v>269</v>
      </c>
    </row>
    <row r="168" s="11" customFormat="1">
      <c r="B168" s="231"/>
      <c r="C168" s="232"/>
      <c r="D168" s="233" t="s">
        <v>164</v>
      </c>
      <c r="E168" s="234" t="s">
        <v>22</v>
      </c>
      <c r="F168" s="235" t="s">
        <v>165</v>
      </c>
      <c r="G168" s="232"/>
      <c r="H168" s="234" t="s">
        <v>22</v>
      </c>
      <c r="I168" s="236"/>
      <c r="J168" s="232"/>
      <c r="K168" s="232"/>
      <c r="L168" s="237"/>
      <c r="M168" s="238"/>
      <c r="N168" s="239"/>
      <c r="O168" s="239"/>
      <c r="P168" s="239"/>
      <c r="Q168" s="239"/>
      <c r="R168" s="239"/>
      <c r="S168" s="239"/>
      <c r="T168" s="240"/>
      <c r="AT168" s="241" t="s">
        <v>164</v>
      </c>
      <c r="AU168" s="241" t="s">
        <v>87</v>
      </c>
      <c r="AV168" s="11" t="s">
        <v>24</v>
      </c>
      <c r="AW168" s="11" t="s">
        <v>41</v>
      </c>
      <c r="AX168" s="11" t="s">
        <v>78</v>
      </c>
      <c r="AY168" s="241" t="s">
        <v>154</v>
      </c>
    </row>
    <row r="169" s="12" customFormat="1">
      <c r="B169" s="242"/>
      <c r="C169" s="243"/>
      <c r="D169" s="233" t="s">
        <v>164</v>
      </c>
      <c r="E169" s="244" t="s">
        <v>22</v>
      </c>
      <c r="F169" s="245" t="s">
        <v>270</v>
      </c>
      <c r="G169" s="243"/>
      <c r="H169" s="246">
        <v>190.82599999999999</v>
      </c>
      <c r="I169" s="247"/>
      <c r="J169" s="243"/>
      <c r="K169" s="243"/>
      <c r="L169" s="248"/>
      <c r="M169" s="249"/>
      <c r="N169" s="250"/>
      <c r="O169" s="250"/>
      <c r="P169" s="250"/>
      <c r="Q169" s="250"/>
      <c r="R169" s="250"/>
      <c r="S169" s="250"/>
      <c r="T169" s="251"/>
      <c r="AT169" s="252" t="s">
        <v>164</v>
      </c>
      <c r="AU169" s="252" t="s">
        <v>87</v>
      </c>
      <c r="AV169" s="12" t="s">
        <v>87</v>
      </c>
      <c r="AW169" s="12" t="s">
        <v>41</v>
      </c>
      <c r="AX169" s="12" t="s">
        <v>78</v>
      </c>
      <c r="AY169" s="252" t="s">
        <v>154</v>
      </c>
    </row>
    <row r="170" s="1" customFormat="1" ht="16.5" customHeight="1">
      <c r="B170" s="44"/>
      <c r="C170" s="219" t="s">
        <v>9</v>
      </c>
      <c r="D170" s="219" t="s">
        <v>157</v>
      </c>
      <c r="E170" s="220" t="s">
        <v>271</v>
      </c>
      <c r="F170" s="221" t="s">
        <v>272</v>
      </c>
      <c r="G170" s="222" t="s">
        <v>188</v>
      </c>
      <c r="H170" s="223">
        <v>372.97000000000003</v>
      </c>
      <c r="I170" s="224"/>
      <c r="J170" s="225">
        <f>ROUND(I170*H170,2)</f>
        <v>0</v>
      </c>
      <c r="K170" s="221" t="s">
        <v>22</v>
      </c>
      <c r="L170" s="70"/>
      <c r="M170" s="226" t="s">
        <v>22</v>
      </c>
      <c r="N170" s="227" t="s">
        <v>49</v>
      </c>
      <c r="O170" s="45"/>
      <c r="P170" s="228">
        <f>O170*H170</f>
        <v>0</v>
      </c>
      <c r="Q170" s="228">
        <v>0.0030000000000000001</v>
      </c>
      <c r="R170" s="228">
        <f>Q170*H170</f>
        <v>1.1189100000000001</v>
      </c>
      <c r="S170" s="228">
        <v>0</v>
      </c>
      <c r="T170" s="229">
        <f>S170*H170</f>
        <v>0</v>
      </c>
      <c r="AR170" s="22" t="s">
        <v>162</v>
      </c>
      <c r="AT170" s="22" t="s">
        <v>157</v>
      </c>
      <c r="AU170" s="22" t="s">
        <v>87</v>
      </c>
      <c r="AY170" s="22" t="s">
        <v>154</v>
      </c>
      <c r="BE170" s="230">
        <f>IF(N170="základní",J170,0)</f>
        <v>0</v>
      </c>
      <c r="BF170" s="230">
        <f>IF(N170="snížená",J170,0)</f>
        <v>0</v>
      </c>
      <c r="BG170" s="230">
        <f>IF(N170="zákl. přenesená",J170,0)</f>
        <v>0</v>
      </c>
      <c r="BH170" s="230">
        <f>IF(N170="sníž. přenesená",J170,0)</f>
        <v>0</v>
      </c>
      <c r="BI170" s="230">
        <f>IF(N170="nulová",J170,0)</f>
        <v>0</v>
      </c>
      <c r="BJ170" s="22" t="s">
        <v>24</v>
      </c>
      <c r="BK170" s="230">
        <f>ROUND(I170*H170,2)</f>
        <v>0</v>
      </c>
      <c r="BL170" s="22" t="s">
        <v>162</v>
      </c>
      <c r="BM170" s="22" t="s">
        <v>273</v>
      </c>
    </row>
    <row r="171" s="12" customFormat="1">
      <c r="B171" s="242"/>
      <c r="C171" s="243"/>
      <c r="D171" s="233" t="s">
        <v>164</v>
      </c>
      <c r="E171" s="244" t="s">
        <v>22</v>
      </c>
      <c r="F171" s="245" t="s">
        <v>274</v>
      </c>
      <c r="G171" s="243"/>
      <c r="H171" s="246">
        <v>469.92000000000002</v>
      </c>
      <c r="I171" s="247"/>
      <c r="J171" s="243"/>
      <c r="K171" s="243"/>
      <c r="L171" s="248"/>
      <c r="M171" s="249"/>
      <c r="N171" s="250"/>
      <c r="O171" s="250"/>
      <c r="P171" s="250"/>
      <c r="Q171" s="250"/>
      <c r="R171" s="250"/>
      <c r="S171" s="250"/>
      <c r="T171" s="251"/>
      <c r="AT171" s="252" t="s">
        <v>164</v>
      </c>
      <c r="AU171" s="252" t="s">
        <v>87</v>
      </c>
      <c r="AV171" s="12" t="s">
        <v>87</v>
      </c>
      <c r="AW171" s="12" t="s">
        <v>41</v>
      </c>
      <c r="AX171" s="12" t="s">
        <v>78</v>
      </c>
      <c r="AY171" s="252" t="s">
        <v>154</v>
      </c>
    </row>
    <row r="172" s="11" customFormat="1">
      <c r="B172" s="231"/>
      <c r="C172" s="232"/>
      <c r="D172" s="233" t="s">
        <v>164</v>
      </c>
      <c r="E172" s="234" t="s">
        <v>22</v>
      </c>
      <c r="F172" s="235" t="s">
        <v>275</v>
      </c>
      <c r="G172" s="232"/>
      <c r="H172" s="234" t="s">
        <v>22</v>
      </c>
      <c r="I172" s="236"/>
      <c r="J172" s="232"/>
      <c r="K172" s="232"/>
      <c r="L172" s="237"/>
      <c r="M172" s="238"/>
      <c r="N172" s="239"/>
      <c r="O172" s="239"/>
      <c r="P172" s="239"/>
      <c r="Q172" s="239"/>
      <c r="R172" s="239"/>
      <c r="S172" s="239"/>
      <c r="T172" s="240"/>
      <c r="AT172" s="241" t="s">
        <v>164</v>
      </c>
      <c r="AU172" s="241" t="s">
        <v>87</v>
      </c>
      <c r="AV172" s="11" t="s">
        <v>24</v>
      </c>
      <c r="AW172" s="11" t="s">
        <v>41</v>
      </c>
      <c r="AX172" s="11" t="s">
        <v>78</v>
      </c>
      <c r="AY172" s="241" t="s">
        <v>154</v>
      </c>
    </row>
    <row r="173" s="12" customFormat="1">
      <c r="B173" s="242"/>
      <c r="C173" s="243"/>
      <c r="D173" s="233" t="s">
        <v>164</v>
      </c>
      <c r="E173" s="244" t="s">
        <v>22</v>
      </c>
      <c r="F173" s="245" t="s">
        <v>276</v>
      </c>
      <c r="G173" s="243"/>
      <c r="H173" s="246">
        <v>-96.950000000000003</v>
      </c>
      <c r="I173" s="247"/>
      <c r="J173" s="243"/>
      <c r="K173" s="243"/>
      <c r="L173" s="248"/>
      <c r="M173" s="249"/>
      <c r="N173" s="250"/>
      <c r="O173" s="250"/>
      <c r="P173" s="250"/>
      <c r="Q173" s="250"/>
      <c r="R173" s="250"/>
      <c r="S173" s="250"/>
      <c r="T173" s="251"/>
      <c r="AT173" s="252" t="s">
        <v>164</v>
      </c>
      <c r="AU173" s="252" t="s">
        <v>87</v>
      </c>
      <c r="AV173" s="12" t="s">
        <v>87</v>
      </c>
      <c r="AW173" s="12" t="s">
        <v>41</v>
      </c>
      <c r="AX173" s="12" t="s">
        <v>78</v>
      </c>
      <c r="AY173" s="252" t="s">
        <v>154</v>
      </c>
    </row>
    <row r="174" s="1" customFormat="1" ht="16.5" customHeight="1">
      <c r="B174" s="44"/>
      <c r="C174" s="219" t="s">
        <v>277</v>
      </c>
      <c r="D174" s="219" t="s">
        <v>157</v>
      </c>
      <c r="E174" s="220" t="s">
        <v>278</v>
      </c>
      <c r="F174" s="221" t="s">
        <v>279</v>
      </c>
      <c r="G174" s="222" t="s">
        <v>188</v>
      </c>
      <c r="H174" s="223">
        <v>34.740000000000002</v>
      </c>
      <c r="I174" s="224"/>
      <c r="J174" s="225">
        <f>ROUND(I174*H174,2)</f>
        <v>0</v>
      </c>
      <c r="K174" s="221" t="s">
        <v>161</v>
      </c>
      <c r="L174" s="70"/>
      <c r="M174" s="226" t="s">
        <v>22</v>
      </c>
      <c r="N174" s="227" t="s">
        <v>49</v>
      </c>
      <c r="O174" s="45"/>
      <c r="P174" s="228">
        <f>O174*H174</f>
        <v>0</v>
      </c>
      <c r="Q174" s="228">
        <v>0.000242</v>
      </c>
      <c r="R174" s="228">
        <f>Q174*H174</f>
        <v>0.0084070800000000008</v>
      </c>
      <c r="S174" s="228">
        <v>0</v>
      </c>
      <c r="T174" s="229">
        <f>S174*H174</f>
        <v>0</v>
      </c>
      <c r="AR174" s="22" t="s">
        <v>162</v>
      </c>
      <c r="AT174" s="22" t="s">
        <v>157</v>
      </c>
      <c r="AU174" s="22" t="s">
        <v>87</v>
      </c>
      <c r="AY174" s="22" t="s">
        <v>154</v>
      </c>
      <c r="BE174" s="230">
        <f>IF(N174="základní",J174,0)</f>
        <v>0</v>
      </c>
      <c r="BF174" s="230">
        <f>IF(N174="snížená",J174,0)</f>
        <v>0</v>
      </c>
      <c r="BG174" s="230">
        <f>IF(N174="zákl. přenesená",J174,0)</f>
        <v>0</v>
      </c>
      <c r="BH174" s="230">
        <f>IF(N174="sníž. přenesená",J174,0)</f>
        <v>0</v>
      </c>
      <c r="BI174" s="230">
        <f>IF(N174="nulová",J174,0)</f>
        <v>0</v>
      </c>
      <c r="BJ174" s="22" t="s">
        <v>24</v>
      </c>
      <c r="BK174" s="230">
        <f>ROUND(I174*H174,2)</f>
        <v>0</v>
      </c>
      <c r="BL174" s="22" t="s">
        <v>162</v>
      </c>
      <c r="BM174" s="22" t="s">
        <v>280</v>
      </c>
    </row>
    <row r="175" s="1" customFormat="1" ht="25.5" customHeight="1">
      <c r="B175" s="44"/>
      <c r="C175" s="219" t="s">
        <v>281</v>
      </c>
      <c r="D175" s="219" t="s">
        <v>157</v>
      </c>
      <c r="E175" s="220" t="s">
        <v>282</v>
      </c>
      <c r="F175" s="221" t="s">
        <v>283</v>
      </c>
      <c r="G175" s="222" t="s">
        <v>207</v>
      </c>
      <c r="H175" s="223">
        <v>212.49100000000001</v>
      </c>
      <c r="I175" s="224"/>
      <c r="J175" s="225">
        <f>ROUND(I175*H175,2)</f>
        <v>0</v>
      </c>
      <c r="K175" s="221" t="s">
        <v>161</v>
      </c>
      <c r="L175" s="70"/>
      <c r="M175" s="226" t="s">
        <v>22</v>
      </c>
      <c r="N175" s="227" t="s">
        <v>49</v>
      </c>
      <c r="O175" s="45"/>
      <c r="P175" s="228">
        <f>O175*H175</f>
        <v>0</v>
      </c>
      <c r="Q175" s="228">
        <v>0</v>
      </c>
      <c r="R175" s="228">
        <f>Q175*H175</f>
        <v>0</v>
      </c>
      <c r="S175" s="228">
        <v>0</v>
      </c>
      <c r="T175" s="229">
        <f>S175*H175</f>
        <v>0</v>
      </c>
      <c r="AR175" s="22" t="s">
        <v>162</v>
      </c>
      <c r="AT175" s="22" t="s">
        <v>157</v>
      </c>
      <c r="AU175" s="22" t="s">
        <v>87</v>
      </c>
      <c r="AY175" s="22" t="s">
        <v>154</v>
      </c>
      <c r="BE175" s="230">
        <f>IF(N175="základní",J175,0)</f>
        <v>0</v>
      </c>
      <c r="BF175" s="230">
        <f>IF(N175="snížená",J175,0)</f>
        <v>0</v>
      </c>
      <c r="BG175" s="230">
        <f>IF(N175="zákl. přenesená",J175,0)</f>
        <v>0</v>
      </c>
      <c r="BH175" s="230">
        <f>IF(N175="sníž. přenesená",J175,0)</f>
        <v>0</v>
      </c>
      <c r="BI175" s="230">
        <f>IF(N175="nulová",J175,0)</f>
        <v>0</v>
      </c>
      <c r="BJ175" s="22" t="s">
        <v>24</v>
      </c>
      <c r="BK175" s="230">
        <f>ROUND(I175*H175,2)</f>
        <v>0</v>
      </c>
      <c r="BL175" s="22" t="s">
        <v>162</v>
      </c>
      <c r="BM175" s="22" t="s">
        <v>284</v>
      </c>
    </row>
    <row r="176" s="11" customFormat="1">
      <c r="B176" s="231"/>
      <c r="C176" s="232"/>
      <c r="D176" s="233" t="s">
        <v>164</v>
      </c>
      <c r="E176" s="234" t="s">
        <v>22</v>
      </c>
      <c r="F176" s="235" t="s">
        <v>285</v>
      </c>
      <c r="G176" s="232"/>
      <c r="H176" s="234" t="s">
        <v>22</v>
      </c>
      <c r="I176" s="236"/>
      <c r="J176" s="232"/>
      <c r="K176" s="232"/>
      <c r="L176" s="237"/>
      <c r="M176" s="238"/>
      <c r="N176" s="239"/>
      <c r="O176" s="239"/>
      <c r="P176" s="239"/>
      <c r="Q176" s="239"/>
      <c r="R176" s="239"/>
      <c r="S176" s="239"/>
      <c r="T176" s="240"/>
      <c r="AT176" s="241" t="s">
        <v>164</v>
      </c>
      <c r="AU176" s="241" t="s">
        <v>87</v>
      </c>
      <c r="AV176" s="11" t="s">
        <v>24</v>
      </c>
      <c r="AW176" s="11" t="s">
        <v>41</v>
      </c>
      <c r="AX176" s="11" t="s">
        <v>78</v>
      </c>
      <c r="AY176" s="241" t="s">
        <v>154</v>
      </c>
    </row>
    <row r="177" s="12" customFormat="1">
      <c r="B177" s="242"/>
      <c r="C177" s="243"/>
      <c r="D177" s="233" t="s">
        <v>164</v>
      </c>
      <c r="E177" s="244" t="s">
        <v>22</v>
      </c>
      <c r="F177" s="245" t="s">
        <v>286</v>
      </c>
      <c r="G177" s="243"/>
      <c r="H177" s="246">
        <v>212.49100000000001</v>
      </c>
      <c r="I177" s="247"/>
      <c r="J177" s="243"/>
      <c r="K177" s="243"/>
      <c r="L177" s="248"/>
      <c r="M177" s="249"/>
      <c r="N177" s="250"/>
      <c r="O177" s="250"/>
      <c r="P177" s="250"/>
      <c r="Q177" s="250"/>
      <c r="R177" s="250"/>
      <c r="S177" s="250"/>
      <c r="T177" s="251"/>
      <c r="AT177" s="252" t="s">
        <v>164</v>
      </c>
      <c r="AU177" s="252" t="s">
        <v>87</v>
      </c>
      <c r="AV177" s="12" t="s">
        <v>87</v>
      </c>
      <c r="AW177" s="12" t="s">
        <v>41</v>
      </c>
      <c r="AX177" s="12" t="s">
        <v>78</v>
      </c>
      <c r="AY177" s="252" t="s">
        <v>154</v>
      </c>
    </row>
    <row r="178" s="10" customFormat="1" ht="29.88" customHeight="1">
      <c r="B178" s="203"/>
      <c r="C178" s="204"/>
      <c r="D178" s="205" t="s">
        <v>77</v>
      </c>
      <c r="E178" s="217" t="s">
        <v>287</v>
      </c>
      <c r="F178" s="217" t="s">
        <v>288</v>
      </c>
      <c r="G178" s="204"/>
      <c r="H178" s="204"/>
      <c r="I178" s="207"/>
      <c r="J178" s="218">
        <f>BK178</f>
        <v>0</v>
      </c>
      <c r="K178" s="204"/>
      <c r="L178" s="209"/>
      <c r="M178" s="210"/>
      <c r="N178" s="211"/>
      <c r="O178" s="211"/>
      <c r="P178" s="212">
        <f>SUM(P179:P191)</f>
        <v>0</v>
      </c>
      <c r="Q178" s="211"/>
      <c r="R178" s="212">
        <f>SUM(R179:R191)</f>
        <v>8.0002421273759978</v>
      </c>
      <c r="S178" s="211"/>
      <c r="T178" s="213">
        <f>SUM(T179:T191)</f>
        <v>0</v>
      </c>
      <c r="AR178" s="214" t="s">
        <v>24</v>
      </c>
      <c r="AT178" s="215" t="s">
        <v>77</v>
      </c>
      <c r="AU178" s="215" t="s">
        <v>24</v>
      </c>
      <c r="AY178" s="214" t="s">
        <v>154</v>
      </c>
      <c r="BK178" s="216">
        <f>SUM(BK179:BK191)</f>
        <v>0</v>
      </c>
    </row>
    <row r="179" s="1" customFormat="1" ht="16.5" customHeight="1">
      <c r="B179" s="44"/>
      <c r="C179" s="219" t="s">
        <v>289</v>
      </c>
      <c r="D179" s="219" t="s">
        <v>157</v>
      </c>
      <c r="E179" s="220" t="s">
        <v>290</v>
      </c>
      <c r="F179" s="221" t="s">
        <v>291</v>
      </c>
      <c r="G179" s="222" t="s">
        <v>160</v>
      </c>
      <c r="H179" s="223">
        <v>3.4849999999999999</v>
      </c>
      <c r="I179" s="224"/>
      <c r="J179" s="225">
        <f>ROUND(I179*H179,2)</f>
        <v>0</v>
      </c>
      <c r="K179" s="221" t="s">
        <v>161</v>
      </c>
      <c r="L179" s="70"/>
      <c r="M179" s="226" t="s">
        <v>22</v>
      </c>
      <c r="N179" s="227" t="s">
        <v>49</v>
      </c>
      <c r="O179" s="45"/>
      <c r="P179" s="228">
        <f>O179*H179</f>
        <v>0</v>
      </c>
      <c r="Q179" s="228">
        <v>2.2563399999999998</v>
      </c>
      <c r="R179" s="228">
        <f>Q179*H179</f>
        <v>7.8633448999999986</v>
      </c>
      <c r="S179" s="228">
        <v>0</v>
      </c>
      <c r="T179" s="229">
        <f>S179*H179</f>
        <v>0</v>
      </c>
      <c r="AR179" s="22" t="s">
        <v>162</v>
      </c>
      <c r="AT179" s="22" t="s">
        <v>157</v>
      </c>
      <c r="AU179" s="22" t="s">
        <v>87</v>
      </c>
      <c r="AY179" s="22" t="s">
        <v>154</v>
      </c>
      <c r="BE179" s="230">
        <f>IF(N179="základní",J179,0)</f>
        <v>0</v>
      </c>
      <c r="BF179" s="230">
        <f>IF(N179="snížená",J179,0)</f>
        <v>0</v>
      </c>
      <c r="BG179" s="230">
        <f>IF(N179="zákl. přenesená",J179,0)</f>
        <v>0</v>
      </c>
      <c r="BH179" s="230">
        <f>IF(N179="sníž. přenesená",J179,0)</f>
        <v>0</v>
      </c>
      <c r="BI179" s="230">
        <f>IF(N179="nulová",J179,0)</f>
        <v>0</v>
      </c>
      <c r="BJ179" s="22" t="s">
        <v>24</v>
      </c>
      <c r="BK179" s="230">
        <f>ROUND(I179*H179,2)</f>
        <v>0</v>
      </c>
      <c r="BL179" s="22" t="s">
        <v>162</v>
      </c>
      <c r="BM179" s="22" t="s">
        <v>292</v>
      </c>
    </row>
    <row r="180" s="11" customFormat="1">
      <c r="B180" s="231"/>
      <c r="C180" s="232"/>
      <c r="D180" s="233" t="s">
        <v>164</v>
      </c>
      <c r="E180" s="234" t="s">
        <v>22</v>
      </c>
      <c r="F180" s="235" t="s">
        <v>293</v>
      </c>
      <c r="G180" s="232"/>
      <c r="H180" s="234" t="s">
        <v>22</v>
      </c>
      <c r="I180" s="236"/>
      <c r="J180" s="232"/>
      <c r="K180" s="232"/>
      <c r="L180" s="237"/>
      <c r="M180" s="238"/>
      <c r="N180" s="239"/>
      <c r="O180" s="239"/>
      <c r="P180" s="239"/>
      <c r="Q180" s="239"/>
      <c r="R180" s="239"/>
      <c r="S180" s="239"/>
      <c r="T180" s="240"/>
      <c r="AT180" s="241" t="s">
        <v>164</v>
      </c>
      <c r="AU180" s="241" t="s">
        <v>87</v>
      </c>
      <c r="AV180" s="11" t="s">
        <v>24</v>
      </c>
      <c r="AW180" s="11" t="s">
        <v>41</v>
      </c>
      <c r="AX180" s="11" t="s">
        <v>78</v>
      </c>
      <c r="AY180" s="241" t="s">
        <v>154</v>
      </c>
    </row>
    <row r="181" s="12" customFormat="1">
      <c r="B181" s="242"/>
      <c r="C181" s="243"/>
      <c r="D181" s="233" t="s">
        <v>164</v>
      </c>
      <c r="E181" s="244" t="s">
        <v>22</v>
      </c>
      <c r="F181" s="245" t="s">
        <v>294</v>
      </c>
      <c r="G181" s="243"/>
      <c r="H181" s="246">
        <v>2.6659999999999999</v>
      </c>
      <c r="I181" s="247"/>
      <c r="J181" s="243"/>
      <c r="K181" s="243"/>
      <c r="L181" s="248"/>
      <c r="M181" s="249"/>
      <c r="N181" s="250"/>
      <c r="O181" s="250"/>
      <c r="P181" s="250"/>
      <c r="Q181" s="250"/>
      <c r="R181" s="250"/>
      <c r="S181" s="250"/>
      <c r="T181" s="251"/>
      <c r="AT181" s="252" t="s">
        <v>164</v>
      </c>
      <c r="AU181" s="252" t="s">
        <v>87</v>
      </c>
      <c r="AV181" s="12" t="s">
        <v>87</v>
      </c>
      <c r="AW181" s="12" t="s">
        <v>41</v>
      </c>
      <c r="AX181" s="12" t="s">
        <v>78</v>
      </c>
      <c r="AY181" s="252" t="s">
        <v>154</v>
      </c>
    </row>
    <row r="182" s="11" customFormat="1">
      <c r="B182" s="231"/>
      <c r="C182" s="232"/>
      <c r="D182" s="233" t="s">
        <v>164</v>
      </c>
      <c r="E182" s="234" t="s">
        <v>22</v>
      </c>
      <c r="F182" s="235" t="s">
        <v>295</v>
      </c>
      <c r="G182" s="232"/>
      <c r="H182" s="234" t="s">
        <v>22</v>
      </c>
      <c r="I182" s="236"/>
      <c r="J182" s="232"/>
      <c r="K182" s="232"/>
      <c r="L182" s="237"/>
      <c r="M182" s="238"/>
      <c r="N182" s="239"/>
      <c r="O182" s="239"/>
      <c r="P182" s="239"/>
      <c r="Q182" s="239"/>
      <c r="R182" s="239"/>
      <c r="S182" s="239"/>
      <c r="T182" s="240"/>
      <c r="AT182" s="241" t="s">
        <v>164</v>
      </c>
      <c r="AU182" s="241" t="s">
        <v>87</v>
      </c>
      <c r="AV182" s="11" t="s">
        <v>24</v>
      </c>
      <c r="AW182" s="11" t="s">
        <v>41</v>
      </c>
      <c r="AX182" s="11" t="s">
        <v>78</v>
      </c>
      <c r="AY182" s="241" t="s">
        <v>154</v>
      </c>
    </row>
    <row r="183" s="12" customFormat="1">
      <c r="B183" s="242"/>
      <c r="C183" s="243"/>
      <c r="D183" s="233" t="s">
        <v>164</v>
      </c>
      <c r="E183" s="244" t="s">
        <v>22</v>
      </c>
      <c r="F183" s="245" t="s">
        <v>296</v>
      </c>
      <c r="G183" s="243"/>
      <c r="H183" s="246">
        <v>0.61599999999999999</v>
      </c>
      <c r="I183" s="247"/>
      <c r="J183" s="243"/>
      <c r="K183" s="243"/>
      <c r="L183" s="248"/>
      <c r="M183" s="249"/>
      <c r="N183" s="250"/>
      <c r="O183" s="250"/>
      <c r="P183" s="250"/>
      <c r="Q183" s="250"/>
      <c r="R183" s="250"/>
      <c r="S183" s="250"/>
      <c r="T183" s="251"/>
      <c r="AT183" s="252" t="s">
        <v>164</v>
      </c>
      <c r="AU183" s="252" t="s">
        <v>87</v>
      </c>
      <c r="AV183" s="12" t="s">
        <v>87</v>
      </c>
      <c r="AW183" s="12" t="s">
        <v>41</v>
      </c>
      <c r="AX183" s="12" t="s">
        <v>78</v>
      </c>
      <c r="AY183" s="252" t="s">
        <v>154</v>
      </c>
    </row>
    <row r="184" s="12" customFormat="1">
      <c r="B184" s="242"/>
      <c r="C184" s="243"/>
      <c r="D184" s="233" t="s">
        <v>164</v>
      </c>
      <c r="E184" s="244" t="s">
        <v>22</v>
      </c>
      <c r="F184" s="245" t="s">
        <v>297</v>
      </c>
      <c r="G184" s="243"/>
      <c r="H184" s="246">
        <v>0.20300000000000001</v>
      </c>
      <c r="I184" s="247"/>
      <c r="J184" s="243"/>
      <c r="K184" s="243"/>
      <c r="L184" s="248"/>
      <c r="M184" s="249"/>
      <c r="N184" s="250"/>
      <c r="O184" s="250"/>
      <c r="P184" s="250"/>
      <c r="Q184" s="250"/>
      <c r="R184" s="250"/>
      <c r="S184" s="250"/>
      <c r="T184" s="251"/>
      <c r="AT184" s="252" t="s">
        <v>164</v>
      </c>
      <c r="AU184" s="252" t="s">
        <v>87</v>
      </c>
      <c r="AV184" s="12" t="s">
        <v>87</v>
      </c>
      <c r="AW184" s="12" t="s">
        <v>41</v>
      </c>
      <c r="AX184" s="12" t="s">
        <v>78</v>
      </c>
      <c r="AY184" s="252" t="s">
        <v>154</v>
      </c>
    </row>
    <row r="185" s="1" customFormat="1" ht="25.5" customHeight="1">
      <c r="B185" s="44"/>
      <c r="C185" s="219" t="s">
        <v>298</v>
      </c>
      <c r="D185" s="219" t="s">
        <v>157</v>
      </c>
      <c r="E185" s="220" t="s">
        <v>299</v>
      </c>
      <c r="F185" s="221" t="s">
        <v>300</v>
      </c>
      <c r="G185" s="222" t="s">
        <v>160</v>
      </c>
      <c r="H185" s="223">
        <v>3.4849999999999999</v>
      </c>
      <c r="I185" s="224"/>
      <c r="J185" s="225">
        <f>ROUND(I185*H185,2)</f>
        <v>0</v>
      </c>
      <c r="K185" s="221" t="s">
        <v>161</v>
      </c>
      <c r="L185" s="70"/>
      <c r="M185" s="226" t="s">
        <v>22</v>
      </c>
      <c r="N185" s="227" t="s">
        <v>49</v>
      </c>
      <c r="O185" s="45"/>
      <c r="P185" s="228">
        <f>O185*H185</f>
        <v>0</v>
      </c>
      <c r="Q185" s="228">
        <v>0</v>
      </c>
      <c r="R185" s="228">
        <f>Q185*H185</f>
        <v>0</v>
      </c>
      <c r="S185" s="228">
        <v>0</v>
      </c>
      <c r="T185" s="229">
        <f>S185*H185</f>
        <v>0</v>
      </c>
      <c r="AR185" s="22" t="s">
        <v>162</v>
      </c>
      <c r="AT185" s="22" t="s">
        <v>157</v>
      </c>
      <c r="AU185" s="22" t="s">
        <v>87</v>
      </c>
      <c r="AY185" s="22" t="s">
        <v>154</v>
      </c>
      <c r="BE185" s="230">
        <f>IF(N185="základní",J185,0)</f>
        <v>0</v>
      </c>
      <c r="BF185" s="230">
        <f>IF(N185="snížená",J185,0)</f>
        <v>0</v>
      </c>
      <c r="BG185" s="230">
        <f>IF(N185="zákl. přenesená",J185,0)</f>
        <v>0</v>
      </c>
      <c r="BH185" s="230">
        <f>IF(N185="sníž. přenesená",J185,0)</f>
        <v>0</v>
      </c>
      <c r="BI185" s="230">
        <f>IF(N185="nulová",J185,0)</f>
        <v>0</v>
      </c>
      <c r="BJ185" s="22" t="s">
        <v>24</v>
      </c>
      <c r="BK185" s="230">
        <f>ROUND(I185*H185,2)</f>
        <v>0</v>
      </c>
      <c r="BL185" s="22" t="s">
        <v>162</v>
      </c>
      <c r="BM185" s="22" t="s">
        <v>301</v>
      </c>
    </row>
    <row r="186" s="1" customFormat="1" ht="16.5" customHeight="1">
      <c r="B186" s="44"/>
      <c r="C186" s="219" t="s">
        <v>302</v>
      </c>
      <c r="D186" s="219" t="s">
        <v>157</v>
      </c>
      <c r="E186" s="220" t="s">
        <v>303</v>
      </c>
      <c r="F186" s="221" t="s">
        <v>304</v>
      </c>
      <c r="G186" s="222" t="s">
        <v>173</v>
      </c>
      <c r="H186" s="223">
        <v>0.13</v>
      </c>
      <c r="I186" s="224"/>
      <c r="J186" s="225">
        <f>ROUND(I186*H186,2)</f>
        <v>0</v>
      </c>
      <c r="K186" s="221" t="s">
        <v>161</v>
      </c>
      <c r="L186" s="70"/>
      <c r="M186" s="226" t="s">
        <v>22</v>
      </c>
      <c r="N186" s="227" t="s">
        <v>49</v>
      </c>
      <c r="O186" s="45"/>
      <c r="P186" s="228">
        <f>O186*H186</f>
        <v>0</v>
      </c>
      <c r="Q186" s="228">
        <v>1.0530555952</v>
      </c>
      <c r="R186" s="228">
        <f>Q186*H186</f>
        <v>0.13689722737600002</v>
      </c>
      <c r="S186" s="228">
        <v>0</v>
      </c>
      <c r="T186" s="229">
        <f>S186*H186</f>
        <v>0</v>
      </c>
      <c r="AR186" s="22" t="s">
        <v>162</v>
      </c>
      <c r="AT186" s="22" t="s">
        <v>157</v>
      </c>
      <c r="AU186" s="22" t="s">
        <v>87</v>
      </c>
      <c r="AY186" s="22" t="s">
        <v>154</v>
      </c>
      <c r="BE186" s="230">
        <f>IF(N186="základní",J186,0)</f>
        <v>0</v>
      </c>
      <c r="BF186" s="230">
        <f>IF(N186="snížená",J186,0)</f>
        <v>0</v>
      </c>
      <c r="BG186" s="230">
        <f>IF(N186="zákl. přenesená",J186,0)</f>
        <v>0</v>
      </c>
      <c r="BH186" s="230">
        <f>IF(N186="sníž. přenesená",J186,0)</f>
        <v>0</v>
      </c>
      <c r="BI186" s="230">
        <f>IF(N186="nulová",J186,0)</f>
        <v>0</v>
      </c>
      <c r="BJ186" s="22" t="s">
        <v>24</v>
      </c>
      <c r="BK186" s="230">
        <f>ROUND(I186*H186,2)</f>
        <v>0</v>
      </c>
      <c r="BL186" s="22" t="s">
        <v>162</v>
      </c>
      <c r="BM186" s="22" t="s">
        <v>305</v>
      </c>
    </row>
    <row r="187" s="11" customFormat="1">
      <c r="B187" s="231"/>
      <c r="C187" s="232"/>
      <c r="D187" s="233" t="s">
        <v>164</v>
      </c>
      <c r="E187" s="234" t="s">
        <v>22</v>
      </c>
      <c r="F187" s="235" t="s">
        <v>306</v>
      </c>
      <c r="G187" s="232"/>
      <c r="H187" s="234" t="s">
        <v>22</v>
      </c>
      <c r="I187" s="236"/>
      <c r="J187" s="232"/>
      <c r="K187" s="232"/>
      <c r="L187" s="237"/>
      <c r="M187" s="238"/>
      <c r="N187" s="239"/>
      <c r="O187" s="239"/>
      <c r="P187" s="239"/>
      <c r="Q187" s="239"/>
      <c r="R187" s="239"/>
      <c r="S187" s="239"/>
      <c r="T187" s="240"/>
      <c r="AT187" s="241" t="s">
        <v>164</v>
      </c>
      <c r="AU187" s="241" t="s">
        <v>87</v>
      </c>
      <c r="AV187" s="11" t="s">
        <v>24</v>
      </c>
      <c r="AW187" s="11" t="s">
        <v>41</v>
      </c>
      <c r="AX187" s="11" t="s">
        <v>78</v>
      </c>
      <c r="AY187" s="241" t="s">
        <v>154</v>
      </c>
    </row>
    <row r="188" s="12" customFormat="1">
      <c r="B188" s="242"/>
      <c r="C188" s="243"/>
      <c r="D188" s="233" t="s">
        <v>164</v>
      </c>
      <c r="E188" s="244" t="s">
        <v>22</v>
      </c>
      <c r="F188" s="245" t="s">
        <v>307</v>
      </c>
      <c r="G188" s="243"/>
      <c r="H188" s="246">
        <v>0.099000000000000005</v>
      </c>
      <c r="I188" s="247"/>
      <c r="J188" s="243"/>
      <c r="K188" s="243"/>
      <c r="L188" s="248"/>
      <c r="M188" s="249"/>
      <c r="N188" s="250"/>
      <c r="O188" s="250"/>
      <c r="P188" s="250"/>
      <c r="Q188" s="250"/>
      <c r="R188" s="250"/>
      <c r="S188" s="250"/>
      <c r="T188" s="251"/>
      <c r="AT188" s="252" t="s">
        <v>164</v>
      </c>
      <c r="AU188" s="252" t="s">
        <v>87</v>
      </c>
      <c r="AV188" s="12" t="s">
        <v>87</v>
      </c>
      <c r="AW188" s="12" t="s">
        <v>41</v>
      </c>
      <c r="AX188" s="12" t="s">
        <v>78</v>
      </c>
      <c r="AY188" s="252" t="s">
        <v>154</v>
      </c>
    </row>
    <row r="189" s="11" customFormat="1">
      <c r="B189" s="231"/>
      <c r="C189" s="232"/>
      <c r="D189" s="233" t="s">
        <v>164</v>
      </c>
      <c r="E189" s="234" t="s">
        <v>22</v>
      </c>
      <c r="F189" s="235" t="s">
        <v>308</v>
      </c>
      <c r="G189" s="232"/>
      <c r="H189" s="234" t="s">
        <v>22</v>
      </c>
      <c r="I189" s="236"/>
      <c r="J189" s="232"/>
      <c r="K189" s="232"/>
      <c r="L189" s="237"/>
      <c r="M189" s="238"/>
      <c r="N189" s="239"/>
      <c r="O189" s="239"/>
      <c r="P189" s="239"/>
      <c r="Q189" s="239"/>
      <c r="R189" s="239"/>
      <c r="S189" s="239"/>
      <c r="T189" s="240"/>
      <c r="AT189" s="241" t="s">
        <v>164</v>
      </c>
      <c r="AU189" s="241" t="s">
        <v>87</v>
      </c>
      <c r="AV189" s="11" t="s">
        <v>24</v>
      </c>
      <c r="AW189" s="11" t="s">
        <v>41</v>
      </c>
      <c r="AX189" s="11" t="s">
        <v>78</v>
      </c>
      <c r="AY189" s="241" t="s">
        <v>154</v>
      </c>
    </row>
    <row r="190" s="12" customFormat="1">
      <c r="B190" s="242"/>
      <c r="C190" s="243"/>
      <c r="D190" s="233" t="s">
        <v>164</v>
      </c>
      <c r="E190" s="244" t="s">
        <v>22</v>
      </c>
      <c r="F190" s="245" t="s">
        <v>309</v>
      </c>
      <c r="G190" s="243"/>
      <c r="H190" s="246">
        <v>0.023</v>
      </c>
      <c r="I190" s="247"/>
      <c r="J190" s="243"/>
      <c r="K190" s="243"/>
      <c r="L190" s="248"/>
      <c r="M190" s="249"/>
      <c r="N190" s="250"/>
      <c r="O190" s="250"/>
      <c r="P190" s="250"/>
      <c r="Q190" s="250"/>
      <c r="R190" s="250"/>
      <c r="S190" s="250"/>
      <c r="T190" s="251"/>
      <c r="AT190" s="252" t="s">
        <v>164</v>
      </c>
      <c r="AU190" s="252" t="s">
        <v>87</v>
      </c>
      <c r="AV190" s="12" t="s">
        <v>87</v>
      </c>
      <c r="AW190" s="12" t="s">
        <v>41</v>
      </c>
      <c r="AX190" s="12" t="s">
        <v>78</v>
      </c>
      <c r="AY190" s="252" t="s">
        <v>154</v>
      </c>
    </row>
    <row r="191" s="12" customFormat="1">
      <c r="B191" s="242"/>
      <c r="C191" s="243"/>
      <c r="D191" s="233" t="s">
        <v>164</v>
      </c>
      <c r="E191" s="244" t="s">
        <v>22</v>
      </c>
      <c r="F191" s="245" t="s">
        <v>310</v>
      </c>
      <c r="G191" s="243"/>
      <c r="H191" s="246">
        <v>0.0080000000000000002</v>
      </c>
      <c r="I191" s="247"/>
      <c r="J191" s="243"/>
      <c r="K191" s="243"/>
      <c r="L191" s="248"/>
      <c r="M191" s="249"/>
      <c r="N191" s="250"/>
      <c r="O191" s="250"/>
      <c r="P191" s="250"/>
      <c r="Q191" s="250"/>
      <c r="R191" s="250"/>
      <c r="S191" s="250"/>
      <c r="T191" s="251"/>
      <c r="AT191" s="252" t="s">
        <v>164</v>
      </c>
      <c r="AU191" s="252" t="s">
        <v>87</v>
      </c>
      <c r="AV191" s="12" t="s">
        <v>87</v>
      </c>
      <c r="AW191" s="12" t="s">
        <v>41</v>
      </c>
      <c r="AX191" s="12" t="s">
        <v>78</v>
      </c>
      <c r="AY191" s="252" t="s">
        <v>154</v>
      </c>
    </row>
    <row r="192" s="10" customFormat="1" ht="29.88" customHeight="1">
      <c r="B192" s="203"/>
      <c r="C192" s="204"/>
      <c r="D192" s="205" t="s">
        <v>77</v>
      </c>
      <c r="E192" s="217" t="s">
        <v>311</v>
      </c>
      <c r="F192" s="217" t="s">
        <v>312</v>
      </c>
      <c r="G192" s="204"/>
      <c r="H192" s="204"/>
      <c r="I192" s="207"/>
      <c r="J192" s="218">
        <f>BK192</f>
        <v>0</v>
      </c>
      <c r="K192" s="204"/>
      <c r="L192" s="209"/>
      <c r="M192" s="210"/>
      <c r="N192" s="211"/>
      <c r="O192" s="211"/>
      <c r="P192" s="212">
        <f>SUM(P193:P206)</f>
        <v>0</v>
      </c>
      <c r="Q192" s="211"/>
      <c r="R192" s="212">
        <f>SUM(R193:R206)</f>
        <v>0.70667837</v>
      </c>
      <c r="S192" s="211"/>
      <c r="T192" s="213">
        <f>SUM(T193:T206)</f>
        <v>0</v>
      </c>
      <c r="AR192" s="214" t="s">
        <v>24</v>
      </c>
      <c r="AT192" s="215" t="s">
        <v>77</v>
      </c>
      <c r="AU192" s="215" t="s">
        <v>24</v>
      </c>
      <c r="AY192" s="214" t="s">
        <v>154</v>
      </c>
      <c r="BK192" s="216">
        <f>SUM(BK193:BK206)</f>
        <v>0</v>
      </c>
    </row>
    <row r="193" s="1" customFormat="1" ht="25.5" customHeight="1">
      <c r="B193" s="44"/>
      <c r="C193" s="219" t="s">
        <v>313</v>
      </c>
      <c r="D193" s="219" t="s">
        <v>157</v>
      </c>
      <c r="E193" s="220" t="s">
        <v>314</v>
      </c>
      <c r="F193" s="221" t="s">
        <v>315</v>
      </c>
      <c r="G193" s="222" t="s">
        <v>169</v>
      </c>
      <c r="H193" s="223">
        <v>9</v>
      </c>
      <c r="I193" s="224"/>
      <c r="J193" s="225">
        <f>ROUND(I193*H193,2)</f>
        <v>0</v>
      </c>
      <c r="K193" s="221" t="s">
        <v>161</v>
      </c>
      <c r="L193" s="70"/>
      <c r="M193" s="226" t="s">
        <v>22</v>
      </c>
      <c r="N193" s="227" t="s">
        <v>49</v>
      </c>
      <c r="O193" s="45"/>
      <c r="P193" s="228">
        <f>O193*H193</f>
        <v>0</v>
      </c>
      <c r="Q193" s="228">
        <v>0.016975000000000001</v>
      </c>
      <c r="R193" s="228">
        <f>Q193*H193</f>
        <v>0.15277499999999999</v>
      </c>
      <c r="S193" s="228">
        <v>0</v>
      </c>
      <c r="T193" s="229">
        <f>S193*H193</f>
        <v>0</v>
      </c>
      <c r="AR193" s="22" t="s">
        <v>162</v>
      </c>
      <c r="AT193" s="22" t="s">
        <v>157</v>
      </c>
      <c r="AU193" s="22" t="s">
        <v>87</v>
      </c>
      <c r="AY193" s="22" t="s">
        <v>154</v>
      </c>
      <c r="BE193" s="230">
        <f>IF(N193="základní",J193,0)</f>
        <v>0</v>
      </c>
      <c r="BF193" s="230">
        <f>IF(N193="snížená",J193,0)</f>
        <v>0</v>
      </c>
      <c r="BG193" s="230">
        <f>IF(N193="zákl. přenesená",J193,0)</f>
        <v>0</v>
      </c>
      <c r="BH193" s="230">
        <f>IF(N193="sníž. přenesená",J193,0)</f>
        <v>0</v>
      </c>
      <c r="BI193" s="230">
        <f>IF(N193="nulová",J193,0)</f>
        <v>0</v>
      </c>
      <c r="BJ193" s="22" t="s">
        <v>24</v>
      </c>
      <c r="BK193" s="230">
        <f>ROUND(I193*H193,2)</f>
        <v>0</v>
      </c>
      <c r="BL193" s="22" t="s">
        <v>162</v>
      </c>
      <c r="BM193" s="22" t="s">
        <v>316</v>
      </c>
    </row>
    <row r="194" s="11" customFormat="1">
      <c r="B194" s="231"/>
      <c r="C194" s="232"/>
      <c r="D194" s="233" t="s">
        <v>164</v>
      </c>
      <c r="E194" s="234" t="s">
        <v>22</v>
      </c>
      <c r="F194" s="235" t="s">
        <v>317</v>
      </c>
      <c r="G194" s="232"/>
      <c r="H194" s="234" t="s">
        <v>22</v>
      </c>
      <c r="I194" s="236"/>
      <c r="J194" s="232"/>
      <c r="K194" s="232"/>
      <c r="L194" s="237"/>
      <c r="M194" s="238"/>
      <c r="N194" s="239"/>
      <c r="O194" s="239"/>
      <c r="P194" s="239"/>
      <c r="Q194" s="239"/>
      <c r="R194" s="239"/>
      <c r="S194" s="239"/>
      <c r="T194" s="240"/>
      <c r="AT194" s="241" t="s">
        <v>164</v>
      </c>
      <c r="AU194" s="241" t="s">
        <v>87</v>
      </c>
      <c r="AV194" s="11" t="s">
        <v>24</v>
      </c>
      <c r="AW194" s="11" t="s">
        <v>41</v>
      </c>
      <c r="AX194" s="11" t="s">
        <v>78</v>
      </c>
      <c r="AY194" s="241" t="s">
        <v>154</v>
      </c>
    </row>
    <row r="195" s="12" customFormat="1">
      <c r="B195" s="242"/>
      <c r="C195" s="243"/>
      <c r="D195" s="233" t="s">
        <v>164</v>
      </c>
      <c r="E195" s="244" t="s">
        <v>22</v>
      </c>
      <c r="F195" s="245" t="s">
        <v>24</v>
      </c>
      <c r="G195" s="243"/>
      <c r="H195" s="246">
        <v>1</v>
      </c>
      <c r="I195" s="247"/>
      <c r="J195" s="243"/>
      <c r="K195" s="243"/>
      <c r="L195" s="248"/>
      <c r="M195" s="249"/>
      <c r="N195" s="250"/>
      <c r="O195" s="250"/>
      <c r="P195" s="250"/>
      <c r="Q195" s="250"/>
      <c r="R195" s="250"/>
      <c r="S195" s="250"/>
      <c r="T195" s="251"/>
      <c r="AT195" s="252" t="s">
        <v>164</v>
      </c>
      <c r="AU195" s="252" t="s">
        <v>87</v>
      </c>
      <c r="AV195" s="12" t="s">
        <v>87</v>
      </c>
      <c r="AW195" s="12" t="s">
        <v>41</v>
      </c>
      <c r="AX195" s="12" t="s">
        <v>78</v>
      </c>
      <c r="AY195" s="252" t="s">
        <v>154</v>
      </c>
    </row>
    <row r="196" s="11" customFormat="1">
      <c r="B196" s="231"/>
      <c r="C196" s="232"/>
      <c r="D196" s="233" t="s">
        <v>164</v>
      </c>
      <c r="E196" s="234" t="s">
        <v>22</v>
      </c>
      <c r="F196" s="235" t="s">
        <v>318</v>
      </c>
      <c r="G196" s="232"/>
      <c r="H196" s="234" t="s">
        <v>22</v>
      </c>
      <c r="I196" s="236"/>
      <c r="J196" s="232"/>
      <c r="K196" s="232"/>
      <c r="L196" s="237"/>
      <c r="M196" s="238"/>
      <c r="N196" s="239"/>
      <c r="O196" s="239"/>
      <c r="P196" s="239"/>
      <c r="Q196" s="239"/>
      <c r="R196" s="239"/>
      <c r="S196" s="239"/>
      <c r="T196" s="240"/>
      <c r="AT196" s="241" t="s">
        <v>164</v>
      </c>
      <c r="AU196" s="241" t="s">
        <v>87</v>
      </c>
      <c r="AV196" s="11" t="s">
        <v>24</v>
      </c>
      <c r="AW196" s="11" t="s">
        <v>41</v>
      </c>
      <c r="AX196" s="11" t="s">
        <v>78</v>
      </c>
      <c r="AY196" s="241" t="s">
        <v>154</v>
      </c>
    </row>
    <row r="197" s="12" customFormat="1">
      <c r="B197" s="242"/>
      <c r="C197" s="243"/>
      <c r="D197" s="233" t="s">
        <v>164</v>
      </c>
      <c r="E197" s="244" t="s">
        <v>22</v>
      </c>
      <c r="F197" s="245" t="s">
        <v>155</v>
      </c>
      <c r="G197" s="243"/>
      <c r="H197" s="246">
        <v>3</v>
      </c>
      <c r="I197" s="247"/>
      <c r="J197" s="243"/>
      <c r="K197" s="243"/>
      <c r="L197" s="248"/>
      <c r="M197" s="249"/>
      <c r="N197" s="250"/>
      <c r="O197" s="250"/>
      <c r="P197" s="250"/>
      <c r="Q197" s="250"/>
      <c r="R197" s="250"/>
      <c r="S197" s="250"/>
      <c r="T197" s="251"/>
      <c r="AT197" s="252" t="s">
        <v>164</v>
      </c>
      <c r="AU197" s="252" t="s">
        <v>87</v>
      </c>
      <c r="AV197" s="12" t="s">
        <v>87</v>
      </c>
      <c r="AW197" s="12" t="s">
        <v>41</v>
      </c>
      <c r="AX197" s="12" t="s">
        <v>78</v>
      </c>
      <c r="AY197" s="252" t="s">
        <v>154</v>
      </c>
    </row>
    <row r="198" s="11" customFormat="1">
      <c r="B198" s="231"/>
      <c r="C198" s="232"/>
      <c r="D198" s="233" t="s">
        <v>164</v>
      </c>
      <c r="E198" s="234" t="s">
        <v>22</v>
      </c>
      <c r="F198" s="235" t="s">
        <v>319</v>
      </c>
      <c r="G198" s="232"/>
      <c r="H198" s="234" t="s">
        <v>22</v>
      </c>
      <c r="I198" s="236"/>
      <c r="J198" s="232"/>
      <c r="K198" s="232"/>
      <c r="L198" s="237"/>
      <c r="M198" s="238"/>
      <c r="N198" s="239"/>
      <c r="O198" s="239"/>
      <c r="P198" s="239"/>
      <c r="Q198" s="239"/>
      <c r="R198" s="239"/>
      <c r="S198" s="239"/>
      <c r="T198" s="240"/>
      <c r="AT198" s="241" t="s">
        <v>164</v>
      </c>
      <c r="AU198" s="241" t="s">
        <v>87</v>
      </c>
      <c r="AV198" s="11" t="s">
        <v>24</v>
      </c>
      <c r="AW198" s="11" t="s">
        <v>41</v>
      </c>
      <c r="AX198" s="11" t="s">
        <v>78</v>
      </c>
      <c r="AY198" s="241" t="s">
        <v>154</v>
      </c>
    </row>
    <row r="199" s="12" customFormat="1">
      <c r="B199" s="242"/>
      <c r="C199" s="243"/>
      <c r="D199" s="233" t="s">
        <v>164</v>
      </c>
      <c r="E199" s="244" t="s">
        <v>22</v>
      </c>
      <c r="F199" s="245" t="s">
        <v>185</v>
      </c>
      <c r="G199" s="243"/>
      <c r="H199" s="246">
        <v>5</v>
      </c>
      <c r="I199" s="247"/>
      <c r="J199" s="243"/>
      <c r="K199" s="243"/>
      <c r="L199" s="248"/>
      <c r="M199" s="249"/>
      <c r="N199" s="250"/>
      <c r="O199" s="250"/>
      <c r="P199" s="250"/>
      <c r="Q199" s="250"/>
      <c r="R199" s="250"/>
      <c r="S199" s="250"/>
      <c r="T199" s="251"/>
      <c r="AT199" s="252" t="s">
        <v>164</v>
      </c>
      <c r="AU199" s="252" t="s">
        <v>87</v>
      </c>
      <c r="AV199" s="12" t="s">
        <v>87</v>
      </c>
      <c r="AW199" s="12" t="s">
        <v>41</v>
      </c>
      <c r="AX199" s="12" t="s">
        <v>78</v>
      </c>
      <c r="AY199" s="252" t="s">
        <v>154</v>
      </c>
    </row>
    <row r="200" s="1" customFormat="1" ht="16.5" customHeight="1">
      <c r="B200" s="44"/>
      <c r="C200" s="253" t="s">
        <v>320</v>
      </c>
      <c r="D200" s="253" t="s">
        <v>177</v>
      </c>
      <c r="E200" s="254" t="s">
        <v>321</v>
      </c>
      <c r="F200" s="255" t="s">
        <v>322</v>
      </c>
      <c r="G200" s="256" t="s">
        <v>169</v>
      </c>
      <c r="H200" s="257">
        <v>1</v>
      </c>
      <c r="I200" s="258"/>
      <c r="J200" s="259">
        <f>ROUND(I200*H200,2)</f>
        <v>0</v>
      </c>
      <c r="K200" s="255" t="s">
        <v>22</v>
      </c>
      <c r="L200" s="260"/>
      <c r="M200" s="261" t="s">
        <v>22</v>
      </c>
      <c r="N200" s="262" t="s">
        <v>49</v>
      </c>
      <c r="O200" s="45"/>
      <c r="P200" s="228">
        <f>O200*H200</f>
        <v>0</v>
      </c>
      <c r="Q200" s="228">
        <v>0.010800000000000001</v>
      </c>
      <c r="R200" s="228">
        <f>Q200*H200</f>
        <v>0.010800000000000001</v>
      </c>
      <c r="S200" s="228">
        <v>0</v>
      </c>
      <c r="T200" s="229">
        <f>S200*H200</f>
        <v>0</v>
      </c>
      <c r="AR200" s="22" t="s">
        <v>180</v>
      </c>
      <c r="AT200" s="22" t="s">
        <v>177</v>
      </c>
      <c r="AU200" s="22" t="s">
        <v>87</v>
      </c>
      <c r="AY200" s="22" t="s">
        <v>154</v>
      </c>
      <c r="BE200" s="230">
        <f>IF(N200="základní",J200,0)</f>
        <v>0</v>
      </c>
      <c r="BF200" s="230">
        <f>IF(N200="snížená",J200,0)</f>
        <v>0</v>
      </c>
      <c r="BG200" s="230">
        <f>IF(N200="zákl. přenesená",J200,0)</f>
        <v>0</v>
      </c>
      <c r="BH200" s="230">
        <f>IF(N200="sníž. přenesená",J200,0)</f>
        <v>0</v>
      </c>
      <c r="BI200" s="230">
        <f>IF(N200="nulová",J200,0)</f>
        <v>0</v>
      </c>
      <c r="BJ200" s="22" t="s">
        <v>24</v>
      </c>
      <c r="BK200" s="230">
        <f>ROUND(I200*H200,2)</f>
        <v>0</v>
      </c>
      <c r="BL200" s="22" t="s">
        <v>162</v>
      </c>
      <c r="BM200" s="22" t="s">
        <v>323</v>
      </c>
    </row>
    <row r="201" s="1" customFormat="1" ht="16.5" customHeight="1">
      <c r="B201" s="44"/>
      <c r="C201" s="253" t="s">
        <v>324</v>
      </c>
      <c r="D201" s="253" t="s">
        <v>177</v>
      </c>
      <c r="E201" s="254" t="s">
        <v>325</v>
      </c>
      <c r="F201" s="255" t="s">
        <v>326</v>
      </c>
      <c r="G201" s="256" t="s">
        <v>169</v>
      </c>
      <c r="H201" s="257">
        <v>3</v>
      </c>
      <c r="I201" s="258"/>
      <c r="J201" s="259">
        <f>ROUND(I201*H201,2)</f>
        <v>0</v>
      </c>
      <c r="K201" s="255" t="s">
        <v>22</v>
      </c>
      <c r="L201" s="260"/>
      <c r="M201" s="261" t="s">
        <v>22</v>
      </c>
      <c r="N201" s="262" t="s">
        <v>49</v>
      </c>
      <c r="O201" s="45"/>
      <c r="P201" s="228">
        <f>O201*H201</f>
        <v>0</v>
      </c>
      <c r="Q201" s="228">
        <v>0.010999999999999999</v>
      </c>
      <c r="R201" s="228">
        <f>Q201*H201</f>
        <v>0.033000000000000002</v>
      </c>
      <c r="S201" s="228">
        <v>0</v>
      </c>
      <c r="T201" s="229">
        <f>S201*H201</f>
        <v>0</v>
      </c>
      <c r="AR201" s="22" t="s">
        <v>180</v>
      </c>
      <c r="AT201" s="22" t="s">
        <v>177</v>
      </c>
      <c r="AU201" s="22" t="s">
        <v>87</v>
      </c>
      <c r="AY201" s="22" t="s">
        <v>154</v>
      </c>
      <c r="BE201" s="230">
        <f>IF(N201="základní",J201,0)</f>
        <v>0</v>
      </c>
      <c r="BF201" s="230">
        <f>IF(N201="snížená",J201,0)</f>
        <v>0</v>
      </c>
      <c r="BG201" s="230">
        <f>IF(N201="zákl. přenesená",J201,0)</f>
        <v>0</v>
      </c>
      <c r="BH201" s="230">
        <f>IF(N201="sníž. přenesená",J201,0)</f>
        <v>0</v>
      </c>
      <c r="BI201" s="230">
        <f>IF(N201="nulová",J201,0)</f>
        <v>0</v>
      </c>
      <c r="BJ201" s="22" t="s">
        <v>24</v>
      </c>
      <c r="BK201" s="230">
        <f>ROUND(I201*H201,2)</f>
        <v>0</v>
      </c>
      <c r="BL201" s="22" t="s">
        <v>162</v>
      </c>
      <c r="BM201" s="22" t="s">
        <v>327</v>
      </c>
    </row>
    <row r="202" s="1" customFormat="1" ht="16.5" customHeight="1">
      <c r="B202" s="44"/>
      <c r="C202" s="253" t="s">
        <v>328</v>
      </c>
      <c r="D202" s="253" t="s">
        <v>177</v>
      </c>
      <c r="E202" s="254" t="s">
        <v>329</v>
      </c>
      <c r="F202" s="255" t="s">
        <v>330</v>
      </c>
      <c r="G202" s="256" t="s">
        <v>169</v>
      </c>
      <c r="H202" s="257">
        <v>5</v>
      </c>
      <c r="I202" s="258"/>
      <c r="J202" s="259">
        <f>ROUND(I202*H202,2)</f>
        <v>0</v>
      </c>
      <c r="K202" s="255" t="s">
        <v>22</v>
      </c>
      <c r="L202" s="260"/>
      <c r="M202" s="261" t="s">
        <v>22</v>
      </c>
      <c r="N202" s="262" t="s">
        <v>49</v>
      </c>
      <c r="O202" s="45"/>
      <c r="P202" s="228">
        <f>O202*H202</f>
        <v>0</v>
      </c>
      <c r="Q202" s="228">
        <v>0.0114</v>
      </c>
      <c r="R202" s="228">
        <f>Q202*H202</f>
        <v>0.057000000000000002</v>
      </c>
      <c r="S202" s="228">
        <v>0</v>
      </c>
      <c r="T202" s="229">
        <f>S202*H202</f>
        <v>0</v>
      </c>
      <c r="AR202" s="22" t="s">
        <v>180</v>
      </c>
      <c r="AT202" s="22" t="s">
        <v>177</v>
      </c>
      <c r="AU202" s="22" t="s">
        <v>87</v>
      </c>
      <c r="AY202" s="22" t="s">
        <v>154</v>
      </c>
      <c r="BE202" s="230">
        <f>IF(N202="základní",J202,0)</f>
        <v>0</v>
      </c>
      <c r="BF202" s="230">
        <f>IF(N202="snížená",J202,0)</f>
        <v>0</v>
      </c>
      <c r="BG202" s="230">
        <f>IF(N202="zákl. přenesená",J202,0)</f>
        <v>0</v>
      </c>
      <c r="BH202" s="230">
        <f>IF(N202="sníž. přenesená",J202,0)</f>
        <v>0</v>
      </c>
      <c r="BI202" s="230">
        <f>IF(N202="nulová",J202,0)</f>
        <v>0</v>
      </c>
      <c r="BJ202" s="22" t="s">
        <v>24</v>
      </c>
      <c r="BK202" s="230">
        <f>ROUND(I202*H202,2)</f>
        <v>0</v>
      </c>
      <c r="BL202" s="22" t="s">
        <v>162</v>
      </c>
      <c r="BM202" s="22" t="s">
        <v>331</v>
      </c>
    </row>
    <row r="203" s="1" customFormat="1" ht="25.5" customHeight="1">
      <c r="B203" s="44"/>
      <c r="C203" s="219" t="s">
        <v>332</v>
      </c>
      <c r="D203" s="219" t="s">
        <v>157</v>
      </c>
      <c r="E203" s="220" t="s">
        <v>333</v>
      </c>
      <c r="F203" s="221" t="s">
        <v>334</v>
      </c>
      <c r="G203" s="222" t="s">
        <v>169</v>
      </c>
      <c r="H203" s="223">
        <v>1</v>
      </c>
      <c r="I203" s="224"/>
      <c r="J203" s="225">
        <f>ROUND(I203*H203,2)</f>
        <v>0</v>
      </c>
      <c r="K203" s="221" t="s">
        <v>161</v>
      </c>
      <c r="L203" s="70"/>
      <c r="M203" s="226" t="s">
        <v>22</v>
      </c>
      <c r="N203" s="227" t="s">
        <v>49</v>
      </c>
      <c r="O203" s="45"/>
      <c r="P203" s="228">
        <f>O203*H203</f>
        <v>0</v>
      </c>
      <c r="Q203" s="228">
        <v>0.44170336999999998</v>
      </c>
      <c r="R203" s="228">
        <f>Q203*H203</f>
        <v>0.44170336999999998</v>
      </c>
      <c r="S203" s="228">
        <v>0</v>
      </c>
      <c r="T203" s="229">
        <f>S203*H203</f>
        <v>0</v>
      </c>
      <c r="AR203" s="22" t="s">
        <v>162</v>
      </c>
      <c r="AT203" s="22" t="s">
        <v>157</v>
      </c>
      <c r="AU203" s="22" t="s">
        <v>87</v>
      </c>
      <c r="AY203" s="22" t="s">
        <v>154</v>
      </c>
      <c r="BE203" s="230">
        <f>IF(N203="základní",J203,0)</f>
        <v>0</v>
      </c>
      <c r="BF203" s="230">
        <f>IF(N203="snížená",J203,0)</f>
        <v>0</v>
      </c>
      <c r="BG203" s="230">
        <f>IF(N203="zákl. přenesená",J203,0)</f>
        <v>0</v>
      </c>
      <c r="BH203" s="230">
        <f>IF(N203="sníž. přenesená",J203,0)</f>
        <v>0</v>
      </c>
      <c r="BI203" s="230">
        <f>IF(N203="nulová",J203,0)</f>
        <v>0</v>
      </c>
      <c r="BJ203" s="22" t="s">
        <v>24</v>
      </c>
      <c r="BK203" s="230">
        <f>ROUND(I203*H203,2)</f>
        <v>0</v>
      </c>
      <c r="BL203" s="22" t="s">
        <v>162</v>
      </c>
      <c r="BM203" s="22" t="s">
        <v>335</v>
      </c>
    </row>
    <row r="204" s="11" customFormat="1">
      <c r="B204" s="231"/>
      <c r="C204" s="232"/>
      <c r="D204" s="233" t="s">
        <v>164</v>
      </c>
      <c r="E204" s="234" t="s">
        <v>22</v>
      </c>
      <c r="F204" s="235" t="s">
        <v>319</v>
      </c>
      <c r="G204" s="232"/>
      <c r="H204" s="234" t="s">
        <v>22</v>
      </c>
      <c r="I204" s="236"/>
      <c r="J204" s="232"/>
      <c r="K204" s="232"/>
      <c r="L204" s="237"/>
      <c r="M204" s="238"/>
      <c r="N204" s="239"/>
      <c r="O204" s="239"/>
      <c r="P204" s="239"/>
      <c r="Q204" s="239"/>
      <c r="R204" s="239"/>
      <c r="S204" s="239"/>
      <c r="T204" s="240"/>
      <c r="AT204" s="241" t="s">
        <v>164</v>
      </c>
      <c r="AU204" s="241" t="s">
        <v>87</v>
      </c>
      <c r="AV204" s="11" t="s">
        <v>24</v>
      </c>
      <c r="AW204" s="11" t="s">
        <v>41</v>
      </c>
      <c r="AX204" s="11" t="s">
        <v>78</v>
      </c>
      <c r="AY204" s="241" t="s">
        <v>154</v>
      </c>
    </row>
    <row r="205" s="12" customFormat="1">
      <c r="B205" s="242"/>
      <c r="C205" s="243"/>
      <c r="D205" s="233" t="s">
        <v>164</v>
      </c>
      <c r="E205" s="244" t="s">
        <v>22</v>
      </c>
      <c r="F205" s="245" t="s">
        <v>24</v>
      </c>
      <c r="G205" s="243"/>
      <c r="H205" s="246">
        <v>1</v>
      </c>
      <c r="I205" s="247"/>
      <c r="J205" s="243"/>
      <c r="K205" s="243"/>
      <c r="L205" s="248"/>
      <c r="M205" s="249"/>
      <c r="N205" s="250"/>
      <c r="O205" s="250"/>
      <c r="P205" s="250"/>
      <c r="Q205" s="250"/>
      <c r="R205" s="250"/>
      <c r="S205" s="250"/>
      <c r="T205" s="251"/>
      <c r="AT205" s="252" t="s">
        <v>164</v>
      </c>
      <c r="AU205" s="252" t="s">
        <v>87</v>
      </c>
      <c r="AV205" s="12" t="s">
        <v>87</v>
      </c>
      <c r="AW205" s="12" t="s">
        <v>41</v>
      </c>
      <c r="AX205" s="12" t="s">
        <v>78</v>
      </c>
      <c r="AY205" s="252" t="s">
        <v>154</v>
      </c>
    </row>
    <row r="206" s="1" customFormat="1" ht="16.5" customHeight="1">
      <c r="B206" s="44"/>
      <c r="C206" s="253" t="s">
        <v>336</v>
      </c>
      <c r="D206" s="253" t="s">
        <v>177</v>
      </c>
      <c r="E206" s="254" t="s">
        <v>337</v>
      </c>
      <c r="F206" s="255" t="s">
        <v>338</v>
      </c>
      <c r="G206" s="256" t="s">
        <v>169</v>
      </c>
      <c r="H206" s="257">
        <v>1</v>
      </c>
      <c r="I206" s="258"/>
      <c r="J206" s="259">
        <f>ROUND(I206*H206,2)</f>
        <v>0</v>
      </c>
      <c r="K206" s="255" t="s">
        <v>161</v>
      </c>
      <c r="L206" s="260"/>
      <c r="M206" s="261" t="s">
        <v>22</v>
      </c>
      <c r="N206" s="262" t="s">
        <v>49</v>
      </c>
      <c r="O206" s="45"/>
      <c r="P206" s="228">
        <f>O206*H206</f>
        <v>0</v>
      </c>
      <c r="Q206" s="228">
        <v>0.0114</v>
      </c>
      <c r="R206" s="228">
        <f>Q206*H206</f>
        <v>0.0114</v>
      </c>
      <c r="S206" s="228">
        <v>0</v>
      </c>
      <c r="T206" s="229">
        <f>S206*H206</f>
        <v>0</v>
      </c>
      <c r="AR206" s="22" t="s">
        <v>180</v>
      </c>
      <c r="AT206" s="22" t="s">
        <v>177</v>
      </c>
      <c r="AU206" s="22" t="s">
        <v>87</v>
      </c>
      <c r="AY206" s="22" t="s">
        <v>154</v>
      </c>
      <c r="BE206" s="230">
        <f>IF(N206="základní",J206,0)</f>
        <v>0</v>
      </c>
      <c r="BF206" s="230">
        <f>IF(N206="snížená",J206,0)</f>
        <v>0</v>
      </c>
      <c r="BG206" s="230">
        <f>IF(N206="zákl. přenesená",J206,0)</f>
        <v>0</v>
      </c>
      <c r="BH206" s="230">
        <f>IF(N206="sníž. přenesená",J206,0)</f>
        <v>0</v>
      </c>
      <c r="BI206" s="230">
        <f>IF(N206="nulová",J206,0)</f>
        <v>0</v>
      </c>
      <c r="BJ206" s="22" t="s">
        <v>24</v>
      </c>
      <c r="BK206" s="230">
        <f>ROUND(I206*H206,2)</f>
        <v>0</v>
      </c>
      <c r="BL206" s="22" t="s">
        <v>162</v>
      </c>
      <c r="BM206" s="22" t="s">
        <v>339</v>
      </c>
    </row>
    <row r="207" s="10" customFormat="1" ht="29.88" customHeight="1">
      <c r="B207" s="203"/>
      <c r="C207" s="204"/>
      <c r="D207" s="205" t="s">
        <v>77</v>
      </c>
      <c r="E207" s="217" t="s">
        <v>340</v>
      </c>
      <c r="F207" s="217" t="s">
        <v>341</v>
      </c>
      <c r="G207" s="204"/>
      <c r="H207" s="204"/>
      <c r="I207" s="207"/>
      <c r="J207" s="218">
        <f>BK207</f>
        <v>0</v>
      </c>
      <c r="K207" s="204"/>
      <c r="L207" s="209"/>
      <c r="M207" s="210"/>
      <c r="N207" s="211"/>
      <c r="O207" s="211"/>
      <c r="P207" s="212">
        <f>SUM(P208:P210)</f>
        <v>0</v>
      </c>
      <c r="Q207" s="211"/>
      <c r="R207" s="212">
        <f>SUM(R208:R210)</f>
        <v>0.026370499999999998</v>
      </c>
      <c r="S207" s="211"/>
      <c r="T207" s="213">
        <f>SUM(T208:T210)</f>
        <v>0</v>
      </c>
      <c r="AR207" s="214" t="s">
        <v>24</v>
      </c>
      <c r="AT207" s="215" t="s">
        <v>77</v>
      </c>
      <c r="AU207" s="215" t="s">
        <v>24</v>
      </c>
      <c r="AY207" s="214" t="s">
        <v>154</v>
      </c>
      <c r="BK207" s="216">
        <f>SUM(BK208:BK210)</f>
        <v>0</v>
      </c>
    </row>
    <row r="208" s="1" customFormat="1" ht="25.5" customHeight="1">
      <c r="B208" s="44"/>
      <c r="C208" s="219" t="s">
        <v>342</v>
      </c>
      <c r="D208" s="219" t="s">
        <v>157</v>
      </c>
      <c r="E208" s="220" t="s">
        <v>343</v>
      </c>
      <c r="F208" s="221" t="s">
        <v>344</v>
      </c>
      <c r="G208" s="222" t="s">
        <v>188</v>
      </c>
      <c r="H208" s="223">
        <v>202.84999999999999</v>
      </c>
      <c r="I208" s="224"/>
      <c r="J208" s="225">
        <f>ROUND(I208*H208,2)</f>
        <v>0</v>
      </c>
      <c r="K208" s="221" t="s">
        <v>161</v>
      </c>
      <c r="L208" s="70"/>
      <c r="M208" s="226" t="s">
        <v>22</v>
      </c>
      <c r="N208" s="227" t="s">
        <v>49</v>
      </c>
      <c r="O208" s="45"/>
      <c r="P208" s="228">
        <f>O208*H208</f>
        <v>0</v>
      </c>
      <c r="Q208" s="228">
        <v>0.00012999999999999999</v>
      </c>
      <c r="R208" s="228">
        <f>Q208*H208</f>
        <v>0.026370499999999998</v>
      </c>
      <c r="S208" s="228">
        <v>0</v>
      </c>
      <c r="T208" s="229">
        <f>S208*H208</f>
        <v>0</v>
      </c>
      <c r="AR208" s="22" t="s">
        <v>162</v>
      </c>
      <c r="AT208" s="22" t="s">
        <v>157</v>
      </c>
      <c r="AU208" s="22" t="s">
        <v>87</v>
      </c>
      <c r="AY208" s="22" t="s">
        <v>154</v>
      </c>
      <c r="BE208" s="230">
        <f>IF(N208="základní",J208,0)</f>
        <v>0</v>
      </c>
      <c r="BF208" s="230">
        <f>IF(N208="snížená",J208,0)</f>
        <v>0</v>
      </c>
      <c r="BG208" s="230">
        <f>IF(N208="zákl. přenesená",J208,0)</f>
        <v>0</v>
      </c>
      <c r="BH208" s="230">
        <f>IF(N208="sníž. přenesená",J208,0)</f>
        <v>0</v>
      </c>
      <c r="BI208" s="230">
        <f>IF(N208="nulová",J208,0)</f>
        <v>0</v>
      </c>
      <c r="BJ208" s="22" t="s">
        <v>24</v>
      </c>
      <c r="BK208" s="230">
        <f>ROUND(I208*H208,2)</f>
        <v>0</v>
      </c>
      <c r="BL208" s="22" t="s">
        <v>162</v>
      </c>
      <c r="BM208" s="22" t="s">
        <v>345</v>
      </c>
    </row>
    <row r="209" s="12" customFormat="1">
      <c r="B209" s="242"/>
      <c r="C209" s="243"/>
      <c r="D209" s="233" t="s">
        <v>164</v>
      </c>
      <c r="E209" s="244" t="s">
        <v>22</v>
      </c>
      <c r="F209" s="245" t="s">
        <v>346</v>
      </c>
      <c r="G209" s="243"/>
      <c r="H209" s="246">
        <v>255.34999999999999</v>
      </c>
      <c r="I209" s="247"/>
      <c r="J209" s="243"/>
      <c r="K209" s="243"/>
      <c r="L209" s="248"/>
      <c r="M209" s="249"/>
      <c r="N209" s="250"/>
      <c r="O209" s="250"/>
      <c r="P209" s="250"/>
      <c r="Q209" s="250"/>
      <c r="R209" s="250"/>
      <c r="S209" s="250"/>
      <c r="T209" s="251"/>
      <c r="AT209" s="252" t="s">
        <v>164</v>
      </c>
      <c r="AU209" s="252" t="s">
        <v>87</v>
      </c>
      <c r="AV209" s="12" t="s">
        <v>87</v>
      </c>
      <c r="AW209" s="12" t="s">
        <v>41</v>
      </c>
      <c r="AX209" s="12" t="s">
        <v>78</v>
      </c>
      <c r="AY209" s="252" t="s">
        <v>154</v>
      </c>
    </row>
    <row r="210" s="12" customFormat="1">
      <c r="B210" s="242"/>
      <c r="C210" s="243"/>
      <c r="D210" s="233" t="s">
        <v>164</v>
      </c>
      <c r="E210" s="244" t="s">
        <v>22</v>
      </c>
      <c r="F210" s="245" t="s">
        <v>347</v>
      </c>
      <c r="G210" s="243"/>
      <c r="H210" s="246">
        <v>-52.5</v>
      </c>
      <c r="I210" s="247"/>
      <c r="J210" s="243"/>
      <c r="K210" s="243"/>
      <c r="L210" s="248"/>
      <c r="M210" s="249"/>
      <c r="N210" s="250"/>
      <c r="O210" s="250"/>
      <c r="P210" s="250"/>
      <c r="Q210" s="250"/>
      <c r="R210" s="250"/>
      <c r="S210" s="250"/>
      <c r="T210" s="251"/>
      <c r="AT210" s="252" t="s">
        <v>164</v>
      </c>
      <c r="AU210" s="252" t="s">
        <v>87</v>
      </c>
      <c r="AV210" s="12" t="s">
        <v>87</v>
      </c>
      <c r="AW210" s="12" t="s">
        <v>41</v>
      </c>
      <c r="AX210" s="12" t="s">
        <v>78</v>
      </c>
      <c r="AY210" s="252" t="s">
        <v>154</v>
      </c>
    </row>
    <row r="211" s="10" customFormat="1" ht="29.88" customHeight="1">
      <c r="B211" s="203"/>
      <c r="C211" s="204"/>
      <c r="D211" s="205" t="s">
        <v>77</v>
      </c>
      <c r="E211" s="217" t="s">
        <v>348</v>
      </c>
      <c r="F211" s="217" t="s">
        <v>349</v>
      </c>
      <c r="G211" s="204"/>
      <c r="H211" s="204"/>
      <c r="I211" s="207"/>
      <c r="J211" s="218">
        <f>BK211</f>
        <v>0</v>
      </c>
      <c r="K211" s="204"/>
      <c r="L211" s="209"/>
      <c r="M211" s="210"/>
      <c r="N211" s="211"/>
      <c r="O211" s="211"/>
      <c r="P211" s="212">
        <f>SUM(P212:P218)</f>
        <v>0</v>
      </c>
      <c r="Q211" s="211"/>
      <c r="R211" s="212">
        <f>SUM(R212:R218)</f>
        <v>0.008258264999999999</v>
      </c>
      <c r="S211" s="211"/>
      <c r="T211" s="213">
        <f>SUM(T212:T218)</f>
        <v>0</v>
      </c>
      <c r="AR211" s="214" t="s">
        <v>24</v>
      </c>
      <c r="AT211" s="215" t="s">
        <v>77</v>
      </c>
      <c r="AU211" s="215" t="s">
        <v>24</v>
      </c>
      <c r="AY211" s="214" t="s">
        <v>154</v>
      </c>
      <c r="BK211" s="216">
        <f>SUM(BK212:BK218)</f>
        <v>0</v>
      </c>
    </row>
    <row r="212" s="1" customFormat="1" ht="16.5" customHeight="1">
      <c r="B212" s="44"/>
      <c r="C212" s="219" t="s">
        <v>350</v>
      </c>
      <c r="D212" s="219" t="s">
        <v>157</v>
      </c>
      <c r="E212" s="220" t="s">
        <v>351</v>
      </c>
      <c r="F212" s="221" t="s">
        <v>352</v>
      </c>
      <c r="G212" s="222" t="s">
        <v>353</v>
      </c>
      <c r="H212" s="223">
        <v>1</v>
      </c>
      <c r="I212" s="224"/>
      <c r="J212" s="225">
        <f>ROUND(I212*H212,2)</f>
        <v>0</v>
      </c>
      <c r="K212" s="221" t="s">
        <v>22</v>
      </c>
      <c r="L212" s="70"/>
      <c r="M212" s="226" t="s">
        <v>22</v>
      </c>
      <c r="N212" s="227" t="s">
        <v>49</v>
      </c>
      <c r="O212" s="45"/>
      <c r="P212" s="228">
        <f>O212*H212</f>
        <v>0</v>
      </c>
      <c r="Q212" s="228">
        <v>0</v>
      </c>
      <c r="R212" s="228">
        <f>Q212*H212</f>
        <v>0</v>
      </c>
      <c r="S212" s="228">
        <v>0</v>
      </c>
      <c r="T212" s="229">
        <f>S212*H212</f>
        <v>0</v>
      </c>
      <c r="AR212" s="22" t="s">
        <v>162</v>
      </c>
      <c r="AT212" s="22" t="s">
        <v>157</v>
      </c>
      <c r="AU212" s="22" t="s">
        <v>87</v>
      </c>
      <c r="AY212" s="22" t="s">
        <v>154</v>
      </c>
      <c r="BE212" s="230">
        <f>IF(N212="základní",J212,0)</f>
        <v>0</v>
      </c>
      <c r="BF212" s="230">
        <f>IF(N212="snížená",J212,0)</f>
        <v>0</v>
      </c>
      <c r="BG212" s="230">
        <f>IF(N212="zákl. přenesená",J212,0)</f>
        <v>0</v>
      </c>
      <c r="BH212" s="230">
        <f>IF(N212="sníž. přenesená",J212,0)</f>
        <v>0</v>
      </c>
      <c r="BI212" s="230">
        <f>IF(N212="nulová",J212,0)</f>
        <v>0</v>
      </c>
      <c r="BJ212" s="22" t="s">
        <v>24</v>
      </c>
      <c r="BK212" s="230">
        <f>ROUND(I212*H212,2)</f>
        <v>0</v>
      </c>
      <c r="BL212" s="22" t="s">
        <v>162</v>
      </c>
      <c r="BM212" s="22" t="s">
        <v>354</v>
      </c>
    </row>
    <row r="213" s="1" customFormat="1" ht="25.5" customHeight="1">
      <c r="B213" s="44"/>
      <c r="C213" s="219" t="s">
        <v>355</v>
      </c>
      <c r="D213" s="219" t="s">
        <v>157</v>
      </c>
      <c r="E213" s="220" t="s">
        <v>356</v>
      </c>
      <c r="F213" s="221" t="s">
        <v>357</v>
      </c>
      <c r="G213" s="222" t="s">
        <v>353</v>
      </c>
      <c r="H213" s="223">
        <v>1</v>
      </c>
      <c r="I213" s="224"/>
      <c r="J213" s="225">
        <f>ROUND(I213*H213,2)</f>
        <v>0</v>
      </c>
      <c r="K213" s="221" t="s">
        <v>22</v>
      </c>
      <c r="L213" s="70"/>
      <c r="M213" s="226" t="s">
        <v>22</v>
      </c>
      <c r="N213" s="227" t="s">
        <v>49</v>
      </c>
      <c r="O213" s="45"/>
      <c r="P213" s="228">
        <f>O213*H213</f>
        <v>0</v>
      </c>
      <c r="Q213" s="228">
        <v>0</v>
      </c>
      <c r="R213" s="228">
        <f>Q213*H213</f>
        <v>0</v>
      </c>
      <c r="S213" s="228">
        <v>0</v>
      </c>
      <c r="T213" s="229">
        <f>S213*H213</f>
        <v>0</v>
      </c>
      <c r="AR213" s="22" t="s">
        <v>162</v>
      </c>
      <c r="AT213" s="22" t="s">
        <v>157</v>
      </c>
      <c r="AU213" s="22" t="s">
        <v>87</v>
      </c>
      <c r="AY213" s="22" t="s">
        <v>154</v>
      </c>
      <c r="BE213" s="230">
        <f>IF(N213="základní",J213,0)</f>
        <v>0</v>
      </c>
      <c r="BF213" s="230">
        <f>IF(N213="snížená",J213,0)</f>
        <v>0</v>
      </c>
      <c r="BG213" s="230">
        <f>IF(N213="zákl. přenesená",J213,0)</f>
        <v>0</v>
      </c>
      <c r="BH213" s="230">
        <f>IF(N213="sníž. přenesená",J213,0)</f>
        <v>0</v>
      </c>
      <c r="BI213" s="230">
        <f>IF(N213="nulová",J213,0)</f>
        <v>0</v>
      </c>
      <c r="BJ213" s="22" t="s">
        <v>24</v>
      </c>
      <c r="BK213" s="230">
        <f>ROUND(I213*H213,2)</f>
        <v>0</v>
      </c>
      <c r="BL213" s="22" t="s">
        <v>162</v>
      </c>
      <c r="BM213" s="22" t="s">
        <v>358</v>
      </c>
    </row>
    <row r="214" s="1" customFormat="1" ht="191.25" customHeight="1">
      <c r="B214" s="44"/>
      <c r="C214" s="219" t="s">
        <v>359</v>
      </c>
      <c r="D214" s="219" t="s">
        <v>157</v>
      </c>
      <c r="E214" s="220" t="s">
        <v>360</v>
      </c>
      <c r="F214" s="221" t="s">
        <v>361</v>
      </c>
      <c r="G214" s="222" t="s">
        <v>188</v>
      </c>
      <c r="H214" s="223">
        <v>209.06999999999999</v>
      </c>
      <c r="I214" s="224"/>
      <c r="J214" s="225">
        <f>ROUND(I214*H214,2)</f>
        <v>0</v>
      </c>
      <c r="K214" s="221" t="s">
        <v>161</v>
      </c>
      <c r="L214" s="70"/>
      <c r="M214" s="226" t="s">
        <v>22</v>
      </c>
      <c r="N214" s="227" t="s">
        <v>49</v>
      </c>
      <c r="O214" s="45"/>
      <c r="P214" s="228">
        <f>O214*H214</f>
        <v>0</v>
      </c>
      <c r="Q214" s="228">
        <v>3.9499999999999998E-05</v>
      </c>
      <c r="R214" s="228">
        <f>Q214*H214</f>
        <v>0.008258264999999999</v>
      </c>
      <c r="S214" s="228">
        <v>0</v>
      </c>
      <c r="T214" s="229">
        <f>S214*H214</f>
        <v>0</v>
      </c>
      <c r="AR214" s="22" t="s">
        <v>162</v>
      </c>
      <c r="AT214" s="22" t="s">
        <v>157</v>
      </c>
      <c r="AU214" s="22" t="s">
        <v>87</v>
      </c>
      <c r="AY214" s="22" t="s">
        <v>154</v>
      </c>
      <c r="BE214" s="230">
        <f>IF(N214="základní",J214,0)</f>
        <v>0</v>
      </c>
      <c r="BF214" s="230">
        <f>IF(N214="snížená",J214,0)</f>
        <v>0</v>
      </c>
      <c r="BG214" s="230">
        <f>IF(N214="zákl. přenesená",J214,0)</f>
        <v>0</v>
      </c>
      <c r="BH214" s="230">
        <f>IF(N214="sníž. přenesená",J214,0)</f>
        <v>0</v>
      </c>
      <c r="BI214" s="230">
        <f>IF(N214="nulová",J214,0)</f>
        <v>0</v>
      </c>
      <c r="BJ214" s="22" t="s">
        <v>24</v>
      </c>
      <c r="BK214" s="230">
        <f>ROUND(I214*H214,2)</f>
        <v>0</v>
      </c>
      <c r="BL214" s="22" t="s">
        <v>162</v>
      </c>
      <c r="BM214" s="22" t="s">
        <v>362</v>
      </c>
    </row>
    <row r="215" s="11" customFormat="1">
      <c r="B215" s="231"/>
      <c r="C215" s="232"/>
      <c r="D215" s="233" t="s">
        <v>164</v>
      </c>
      <c r="E215" s="234" t="s">
        <v>22</v>
      </c>
      <c r="F215" s="235" t="s">
        <v>165</v>
      </c>
      <c r="G215" s="232"/>
      <c r="H215" s="234" t="s">
        <v>22</v>
      </c>
      <c r="I215" s="236"/>
      <c r="J215" s="232"/>
      <c r="K215" s="232"/>
      <c r="L215" s="237"/>
      <c r="M215" s="238"/>
      <c r="N215" s="239"/>
      <c r="O215" s="239"/>
      <c r="P215" s="239"/>
      <c r="Q215" s="239"/>
      <c r="R215" s="239"/>
      <c r="S215" s="239"/>
      <c r="T215" s="240"/>
      <c r="AT215" s="241" t="s">
        <v>164</v>
      </c>
      <c r="AU215" s="241" t="s">
        <v>87</v>
      </c>
      <c r="AV215" s="11" t="s">
        <v>24</v>
      </c>
      <c r="AW215" s="11" t="s">
        <v>41</v>
      </c>
      <c r="AX215" s="11" t="s">
        <v>78</v>
      </c>
      <c r="AY215" s="241" t="s">
        <v>154</v>
      </c>
    </row>
    <row r="216" s="12" customFormat="1">
      <c r="B216" s="242"/>
      <c r="C216" s="243"/>
      <c r="D216" s="233" t="s">
        <v>164</v>
      </c>
      <c r="E216" s="244" t="s">
        <v>22</v>
      </c>
      <c r="F216" s="245" t="s">
        <v>363</v>
      </c>
      <c r="G216" s="243"/>
      <c r="H216" s="246">
        <v>169.19</v>
      </c>
      <c r="I216" s="247"/>
      <c r="J216" s="243"/>
      <c r="K216" s="243"/>
      <c r="L216" s="248"/>
      <c r="M216" s="249"/>
      <c r="N216" s="250"/>
      <c r="O216" s="250"/>
      <c r="P216" s="250"/>
      <c r="Q216" s="250"/>
      <c r="R216" s="250"/>
      <c r="S216" s="250"/>
      <c r="T216" s="251"/>
      <c r="AT216" s="252" t="s">
        <v>164</v>
      </c>
      <c r="AU216" s="252" t="s">
        <v>87</v>
      </c>
      <c r="AV216" s="12" t="s">
        <v>87</v>
      </c>
      <c r="AW216" s="12" t="s">
        <v>41</v>
      </c>
      <c r="AX216" s="12" t="s">
        <v>78</v>
      </c>
      <c r="AY216" s="252" t="s">
        <v>154</v>
      </c>
    </row>
    <row r="217" s="12" customFormat="1">
      <c r="B217" s="242"/>
      <c r="C217" s="243"/>
      <c r="D217" s="233" t="s">
        <v>164</v>
      </c>
      <c r="E217" s="244" t="s">
        <v>22</v>
      </c>
      <c r="F217" s="245" t="s">
        <v>364</v>
      </c>
      <c r="G217" s="243"/>
      <c r="H217" s="246">
        <v>39.880000000000003</v>
      </c>
      <c r="I217" s="247"/>
      <c r="J217" s="243"/>
      <c r="K217" s="243"/>
      <c r="L217" s="248"/>
      <c r="M217" s="249"/>
      <c r="N217" s="250"/>
      <c r="O217" s="250"/>
      <c r="P217" s="250"/>
      <c r="Q217" s="250"/>
      <c r="R217" s="250"/>
      <c r="S217" s="250"/>
      <c r="T217" s="251"/>
      <c r="AT217" s="252" t="s">
        <v>164</v>
      </c>
      <c r="AU217" s="252" t="s">
        <v>87</v>
      </c>
      <c r="AV217" s="12" t="s">
        <v>87</v>
      </c>
      <c r="AW217" s="12" t="s">
        <v>41</v>
      </c>
      <c r="AX217" s="12" t="s">
        <v>78</v>
      </c>
      <c r="AY217" s="252" t="s">
        <v>154</v>
      </c>
    </row>
    <row r="218" s="1" customFormat="1" ht="344.25" customHeight="1">
      <c r="B218" s="44"/>
      <c r="C218" s="219" t="s">
        <v>365</v>
      </c>
      <c r="D218" s="219" t="s">
        <v>157</v>
      </c>
      <c r="E218" s="220" t="s">
        <v>366</v>
      </c>
      <c r="F218" s="221" t="s">
        <v>367</v>
      </c>
      <c r="G218" s="222" t="s">
        <v>188</v>
      </c>
      <c r="H218" s="223">
        <v>209.06999999999999</v>
      </c>
      <c r="I218" s="224"/>
      <c r="J218" s="225">
        <f>ROUND(I218*H218,2)</f>
        <v>0</v>
      </c>
      <c r="K218" s="221" t="s">
        <v>161</v>
      </c>
      <c r="L218" s="70"/>
      <c r="M218" s="226" t="s">
        <v>22</v>
      </c>
      <c r="N218" s="227" t="s">
        <v>49</v>
      </c>
      <c r="O218" s="45"/>
      <c r="P218" s="228">
        <f>O218*H218</f>
        <v>0</v>
      </c>
      <c r="Q218" s="228">
        <v>0</v>
      </c>
      <c r="R218" s="228">
        <f>Q218*H218</f>
        <v>0</v>
      </c>
      <c r="S218" s="228">
        <v>0</v>
      </c>
      <c r="T218" s="229">
        <f>S218*H218</f>
        <v>0</v>
      </c>
      <c r="AR218" s="22" t="s">
        <v>162</v>
      </c>
      <c r="AT218" s="22" t="s">
        <v>157</v>
      </c>
      <c r="AU218" s="22" t="s">
        <v>87</v>
      </c>
      <c r="AY218" s="22" t="s">
        <v>154</v>
      </c>
      <c r="BE218" s="230">
        <f>IF(N218="základní",J218,0)</f>
        <v>0</v>
      </c>
      <c r="BF218" s="230">
        <f>IF(N218="snížená",J218,0)</f>
        <v>0</v>
      </c>
      <c r="BG218" s="230">
        <f>IF(N218="zákl. přenesená",J218,0)</f>
        <v>0</v>
      </c>
      <c r="BH218" s="230">
        <f>IF(N218="sníž. přenesená",J218,0)</f>
        <v>0</v>
      </c>
      <c r="BI218" s="230">
        <f>IF(N218="nulová",J218,0)</f>
        <v>0</v>
      </c>
      <c r="BJ218" s="22" t="s">
        <v>24</v>
      </c>
      <c r="BK218" s="230">
        <f>ROUND(I218*H218,2)</f>
        <v>0</v>
      </c>
      <c r="BL218" s="22" t="s">
        <v>162</v>
      </c>
      <c r="BM218" s="22" t="s">
        <v>368</v>
      </c>
    </row>
    <row r="219" s="10" customFormat="1" ht="29.88" customHeight="1">
      <c r="B219" s="203"/>
      <c r="C219" s="204"/>
      <c r="D219" s="205" t="s">
        <v>77</v>
      </c>
      <c r="E219" s="217" t="s">
        <v>369</v>
      </c>
      <c r="F219" s="217" t="s">
        <v>370</v>
      </c>
      <c r="G219" s="204"/>
      <c r="H219" s="204"/>
      <c r="I219" s="207"/>
      <c r="J219" s="218">
        <f>BK219</f>
        <v>0</v>
      </c>
      <c r="K219" s="204"/>
      <c r="L219" s="209"/>
      <c r="M219" s="210"/>
      <c r="N219" s="211"/>
      <c r="O219" s="211"/>
      <c r="P219" s="212">
        <f>SUM(P220:P268)</f>
        <v>0</v>
      </c>
      <c r="Q219" s="211"/>
      <c r="R219" s="212">
        <f>SUM(R220:R268)</f>
        <v>0</v>
      </c>
      <c r="S219" s="211"/>
      <c r="T219" s="213">
        <f>SUM(T220:T268)</f>
        <v>49.144621000000001</v>
      </c>
      <c r="AR219" s="214" t="s">
        <v>24</v>
      </c>
      <c r="AT219" s="215" t="s">
        <v>77</v>
      </c>
      <c r="AU219" s="215" t="s">
        <v>24</v>
      </c>
      <c r="AY219" s="214" t="s">
        <v>154</v>
      </c>
      <c r="BK219" s="216">
        <f>SUM(BK220:BK268)</f>
        <v>0</v>
      </c>
    </row>
    <row r="220" s="1" customFormat="1" ht="25.5" customHeight="1">
      <c r="B220" s="44"/>
      <c r="C220" s="219" t="s">
        <v>371</v>
      </c>
      <c r="D220" s="219" t="s">
        <v>157</v>
      </c>
      <c r="E220" s="220" t="s">
        <v>372</v>
      </c>
      <c r="F220" s="221" t="s">
        <v>373</v>
      </c>
      <c r="G220" s="222" t="s">
        <v>188</v>
      </c>
      <c r="H220" s="223">
        <v>122.643</v>
      </c>
      <c r="I220" s="224"/>
      <c r="J220" s="225">
        <f>ROUND(I220*H220,2)</f>
        <v>0</v>
      </c>
      <c r="K220" s="221" t="s">
        <v>161</v>
      </c>
      <c r="L220" s="70"/>
      <c r="M220" s="226" t="s">
        <v>22</v>
      </c>
      <c r="N220" s="227" t="s">
        <v>49</v>
      </c>
      <c r="O220" s="45"/>
      <c r="P220" s="228">
        <f>O220*H220</f>
        <v>0</v>
      </c>
      <c r="Q220" s="228">
        <v>0</v>
      </c>
      <c r="R220" s="228">
        <f>Q220*H220</f>
        <v>0</v>
      </c>
      <c r="S220" s="228">
        <v>0.13100000000000001</v>
      </c>
      <c r="T220" s="229">
        <f>S220*H220</f>
        <v>16.066233</v>
      </c>
      <c r="AR220" s="22" t="s">
        <v>162</v>
      </c>
      <c r="AT220" s="22" t="s">
        <v>157</v>
      </c>
      <c r="AU220" s="22" t="s">
        <v>87</v>
      </c>
      <c r="AY220" s="22" t="s">
        <v>154</v>
      </c>
      <c r="BE220" s="230">
        <f>IF(N220="základní",J220,0)</f>
        <v>0</v>
      </c>
      <c r="BF220" s="230">
        <f>IF(N220="snížená",J220,0)</f>
        <v>0</v>
      </c>
      <c r="BG220" s="230">
        <f>IF(N220="zákl. přenesená",J220,0)</f>
        <v>0</v>
      </c>
      <c r="BH220" s="230">
        <f>IF(N220="sníž. přenesená",J220,0)</f>
        <v>0</v>
      </c>
      <c r="BI220" s="230">
        <f>IF(N220="nulová",J220,0)</f>
        <v>0</v>
      </c>
      <c r="BJ220" s="22" t="s">
        <v>24</v>
      </c>
      <c r="BK220" s="230">
        <f>ROUND(I220*H220,2)</f>
        <v>0</v>
      </c>
      <c r="BL220" s="22" t="s">
        <v>162</v>
      </c>
      <c r="BM220" s="22" t="s">
        <v>374</v>
      </c>
    </row>
    <row r="221" s="11" customFormat="1">
      <c r="B221" s="231"/>
      <c r="C221" s="232"/>
      <c r="D221" s="233" t="s">
        <v>164</v>
      </c>
      <c r="E221" s="234" t="s">
        <v>22</v>
      </c>
      <c r="F221" s="235" t="s">
        <v>165</v>
      </c>
      <c r="G221" s="232"/>
      <c r="H221" s="234" t="s">
        <v>22</v>
      </c>
      <c r="I221" s="236"/>
      <c r="J221" s="232"/>
      <c r="K221" s="232"/>
      <c r="L221" s="237"/>
      <c r="M221" s="238"/>
      <c r="N221" s="239"/>
      <c r="O221" s="239"/>
      <c r="P221" s="239"/>
      <c r="Q221" s="239"/>
      <c r="R221" s="239"/>
      <c r="S221" s="239"/>
      <c r="T221" s="240"/>
      <c r="AT221" s="241" t="s">
        <v>164</v>
      </c>
      <c r="AU221" s="241" t="s">
        <v>87</v>
      </c>
      <c r="AV221" s="11" t="s">
        <v>24</v>
      </c>
      <c r="AW221" s="11" t="s">
        <v>41</v>
      </c>
      <c r="AX221" s="11" t="s">
        <v>78</v>
      </c>
      <c r="AY221" s="241" t="s">
        <v>154</v>
      </c>
    </row>
    <row r="222" s="12" customFormat="1">
      <c r="B222" s="242"/>
      <c r="C222" s="243"/>
      <c r="D222" s="233" t="s">
        <v>164</v>
      </c>
      <c r="E222" s="244" t="s">
        <v>22</v>
      </c>
      <c r="F222" s="245" t="s">
        <v>375</v>
      </c>
      <c r="G222" s="243"/>
      <c r="H222" s="246">
        <v>100.58</v>
      </c>
      <c r="I222" s="247"/>
      <c r="J222" s="243"/>
      <c r="K222" s="243"/>
      <c r="L222" s="248"/>
      <c r="M222" s="249"/>
      <c r="N222" s="250"/>
      <c r="O222" s="250"/>
      <c r="P222" s="250"/>
      <c r="Q222" s="250"/>
      <c r="R222" s="250"/>
      <c r="S222" s="250"/>
      <c r="T222" s="251"/>
      <c r="AT222" s="252" t="s">
        <v>164</v>
      </c>
      <c r="AU222" s="252" t="s">
        <v>87</v>
      </c>
      <c r="AV222" s="12" t="s">
        <v>87</v>
      </c>
      <c r="AW222" s="12" t="s">
        <v>41</v>
      </c>
      <c r="AX222" s="12" t="s">
        <v>78</v>
      </c>
      <c r="AY222" s="252" t="s">
        <v>154</v>
      </c>
    </row>
    <row r="223" s="12" customFormat="1">
      <c r="B223" s="242"/>
      <c r="C223" s="243"/>
      <c r="D223" s="233" t="s">
        <v>164</v>
      </c>
      <c r="E223" s="244" t="s">
        <v>22</v>
      </c>
      <c r="F223" s="245" t="s">
        <v>376</v>
      </c>
      <c r="G223" s="243"/>
      <c r="H223" s="246">
        <v>0.61299999999999999</v>
      </c>
      <c r="I223" s="247"/>
      <c r="J223" s="243"/>
      <c r="K223" s="243"/>
      <c r="L223" s="248"/>
      <c r="M223" s="249"/>
      <c r="N223" s="250"/>
      <c r="O223" s="250"/>
      <c r="P223" s="250"/>
      <c r="Q223" s="250"/>
      <c r="R223" s="250"/>
      <c r="S223" s="250"/>
      <c r="T223" s="251"/>
      <c r="AT223" s="252" t="s">
        <v>164</v>
      </c>
      <c r="AU223" s="252" t="s">
        <v>87</v>
      </c>
      <c r="AV223" s="12" t="s">
        <v>87</v>
      </c>
      <c r="AW223" s="12" t="s">
        <v>41</v>
      </c>
      <c r="AX223" s="12" t="s">
        <v>78</v>
      </c>
      <c r="AY223" s="252" t="s">
        <v>154</v>
      </c>
    </row>
    <row r="224" s="12" customFormat="1">
      <c r="B224" s="242"/>
      <c r="C224" s="243"/>
      <c r="D224" s="233" t="s">
        <v>164</v>
      </c>
      <c r="E224" s="244" t="s">
        <v>22</v>
      </c>
      <c r="F224" s="245" t="s">
        <v>377</v>
      </c>
      <c r="G224" s="243"/>
      <c r="H224" s="246">
        <v>17.25</v>
      </c>
      <c r="I224" s="247"/>
      <c r="J224" s="243"/>
      <c r="K224" s="243"/>
      <c r="L224" s="248"/>
      <c r="M224" s="249"/>
      <c r="N224" s="250"/>
      <c r="O224" s="250"/>
      <c r="P224" s="250"/>
      <c r="Q224" s="250"/>
      <c r="R224" s="250"/>
      <c r="S224" s="250"/>
      <c r="T224" s="251"/>
      <c r="AT224" s="252" t="s">
        <v>164</v>
      </c>
      <c r="AU224" s="252" t="s">
        <v>87</v>
      </c>
      <c r="AV224" s="12" t="s">
        <v>87</v>
      </c>
      <c r="AW224" s="12" t="s">
        <v>41</v>
      </c>
      <c r="AX224" s="12" t="s">
        <v>78</v>
      </c>
      <c r="AY224" s="252" t="s">
        <v>154</v>
      </c>
    </row>
    <row r="225" s="12" customFormat="1">
      <c r="B225" s="242"/>
      <c r="C225" s="243"/>
      <c r="D225" s="233" t="s">
        <v>164</v>
      </c>
      <c r="E225" s="244" t="s">
        <v>22</v>
      </c>
      <c r="F225" s="245" t="s">
        <v>378</v>
      </c>
      <c r="G225" s="243"/>
      <c r="H225" s="246">
        <v>4.2000000000000002</v>
      </c>
      <c r="I225" s="247"/>
      <c r="J225" s="243"/>
      <c r="K225" s="243"/>
      <c r="L225" s="248"/>
      <c r="M225" s="249"/>
      <c r="N225" s="250"/>
      <c r="O225" s="250"/>
      <c r="P225" s="250"/>
      <c r="Q225" s="250"/>
      <c r="R225" s="250"/>
      <c r="S225" s="250"/>
      <c r="T225" s="251"/>
      <c r="AT225" s="252" t="s">
        <v>164</v>
      </c>
      <c r="AU225" s="252" t="s">
        <v>87</v>
      </c>
      <c r="AV225" s="12" t="s">
        <v>87</v>
      </c>
      <c r="AW225" s="12" t="s">
        <v>41</v>
      </c>
      <c r="AX225" s="12" t="s">
        <v>78</v>
      </c>
      <c r="AY225" s="252" t="s">
        <v>154</v>
      </c>
    </row>
    <row r="226" s="1" customFormat="1" ht="25.5" customHeight="1">
      <c r="B226" s="44"/>
      <c r="C226" s="219" t="s">
        <v>379</v>
      </c>
      <c r="D226" s="219" t="s">
        <v>157</v>
      </c>
      <c r="E226" s="220" t="s">
        <v>380</v>
      </c>
      <c r="F226" s="221" t="s">
        <v>381</v>
      </c>
      <c r="G226" s="222" t="s">
        <v>188</v>
      </c>
      <c r="H226" s="223">
        <v>48.441000000000002</v>
      </c>
      <c r="I226" s="224"/>
      <c r="J226" s="225">
        <f>ROUND(I226*H226,2)</f>
        <v>0</v>
      </c>
      <c r="K226" s="221" t="s">
        <v>161</v>
      </c>
      <c r="L226" s="70"/>
      <c r="M226" s="226" t="s">
        <v>22</v>
      </c>
      <c r="N226" s="227" t="s">
        <v>49</v>
      </c>
      <c r="O226" s="45"/>
      <c r="P226" s="228">
        <f>O226*H226</f>
        <v>0</v>
      </c>
      <c r="Q226" s="228">
        <v>0</v>
      </c>
      <c r="R226" s="228">
        <f>Q226*H226</f>
        <v>0</v>
      </c>
      <c r="S226" s="228">
        <v>0.26100000000000001</v>
      </c>
      <c r="T226" s="229">
        <f>S226*H226</f>
        <v>12.643101000000002</v>
      </c>
      <c r="AR226" s="22" t="s">
        <v>162</v>
      </c>
      <c r="AT226" s="22" t="s">
        <v>157</v>
      </c>
      <c r="AU226" s="22" t="s">
        <v>87</v>
      </c>
      <c r="AY226" s="22" t="s">
        <v>154</v>
      </c>
      <c r="BE226" s="230">
        <f>IF(N226="základní",J226,0)</f>
        <v>0</v>
      </c>
      <c r="BF226" s="230">
        <f>IF(N226="snížená",J226,0)</f>
        <v>0</v>
      </c>
      <c r="BG226" s="230">
        <f>IF(N226="zákl. přenesená",J226,0)</f>
        <v>0</v>
      </c>
      <c r="BH226" s="230">
        <f>IF(N226="sníž. přenesená",J226,0)</f>
        <v>0</v>
      </c>
      <c r="BI226" s="230">
        <f>IF(N226="nulová",J226,0)</f>
        <v>0</v>
      </c>
      <c r="BJ226" s="22" t="s">
        <v>24</v>
      </c>
      <c r="BK226" s="230">
        <f>ROUND(I226*H226,2)</f>
        <v>0</v>
      </c>
      <c r="BL226" s="22" t="s">
        <v>162</v>
      </c>
      <c r="BM226" s="22" t="s">
        <v>382</v>
      </c>
    </row>
    <row r="227" s="11" customFormat="1">
      <c r="B227" s="231"/>
      <c r="C227" s="232"/>
      <c r="D227" s="233" t="s">
        <v>164</v>
      </c>
      <c r="E227" s="234" t="s">
        <v>22</v>
      </c>
      <c r="F227" s="235" t="s">
        <v>383</v>
      </c>
      <c r="G227" s="232"/>
      <c r="H227" s="234" t="s">
        <v>22</v>
      </c>
      <c r="I227" s="236"/>
      <c r="J227" s="232"/>
      <c r="K227" s="232"/>
      <c r="L227" s="237"/>
      <c r="M227" s="238"/>
      <c r="N227" s="239"/>
      <c r="O227" s="239"/>
      <c r="P227" s="239"/>
      <c r="Q227" s="239"/>
      <c r="R227" s="239"/>
      <c r="S227" s="239"/>
      <c r="T227" s="240"/>
      <c r="AT227" s="241" t="s">
        <v>164</v>
      </c>
      <c r="AU227" s="241" t="s">
        <v>87</v>
      </c>
      <c r="AV227" s="11" t="s">
        <v>24</v>
      </c>
      <c r="AW227" s="11" t="s">
        <v>41</v>
      </c>
      <c r="AX227" s="11" t="s">
        <v>78</v>
      </c>
      <c r="AY227" s="241" t="s">
        <v>154</v>
      </c>
    </row>
    <row r="228" s="11" customFormat="1">
      <c r="B228" s="231"/>
      <c r="C228" s="232"/>
      <c r="D228" s="233" t="s">
        <v>164</v>
      </c>
      <c r="E228" s="234" t="s">
        <v>22</v>
      </c>
      <c r="F228" s="235" t="s">
        <v>165</v>
      </c>
      <c r="G228" s="232"/>
      <c r="H228" s="234" t="s">
        <v>22</v>
      </c>
      <c r="I228" s="236"/>
      <c r="J228" s="232"/>
      <c r="K228" s="232"/>
      <c r="L228" s="237"/>
      <c r="M228" s="238"/>
      <c r="N228" s="239"/>
      <c r="O228" s="239"/>
      <c r="P228" s="239"/>
      <c r="Q228" s="239"/>
      <c r="R228" s="239"/>
      <c r="S228" s="239"/>
      <c r="T228" s="240"/>
      <c r="AT228" s="241" t="s">
        <v>164</v>
      </c>
      <c r="AU228" s="241" t="s">
        <v>87</v>
      </c>
      <c r="AV228" s="11" t="s">
        <v>24</v>
      </c>
      <c r="AW228" s="11" t="s">
        <v>41</v>
      </c>
      <c r="AX228" s="11" t="s">
        <v>78</v>
      </c>
      <c r="AY228" s="241" t="s">
        <v>154</v>
      </c>
    </row>
    <row r="229" s="12" customFormat="1">
      <c r="B229" s="242"/>
      <c r="C229" s="243"/>
      <c r="D229" s="233" t="s">
        <v>164</v>
      </c>
      <c r="E229" s="244" t="s">
        <v>22</v>
      </c>
      <c r="F229" s="245" t="s">
        <v>384</v>
      </c>
      <c r="G229" s="243"/>
      <c r="H229" s="246">
        <v>56.040999999999997</v>
      </c>
      <c r="I229" s="247"/>
      <c r="J229" s="243"/>
      <c r="K229" s="243"/>
      <c r="L229" s="248"/>
      <c r="M229" s="249"/>
      <c r="N229" s="250"/>
      <c r="O229" s="250"/>
      <c r="P229" s="250"/>
      <c r="Q229" s="250"/>
      <c r="R229" s="250"/>
      <c r="S229" s="250"/>
      <c r="T229" s="251"/>
      <c r="AT229" s="252" t="s">
        <v>164</v>
      </c>
      <c r="AU229" s="252" t="s">
        <v>87</v>
      </c>
      <c r="AV229" s="12" t="s">
        <v>87</v>
      </c>
      <c r="AW229" s="12" t="s">
        <v>41</v>
      </c>
      <c r="AX229" s="12" t="s">
        <v>78</v>
      </c>
      <c r="AY229" s="252" t="s">
        <v>154</v>
      </c>
    </row>
    <row r="230" s="12" customFormat="1">
      <c r="B230" s="242"/>
      <c r="C230" s="243"/>
      <c r="D230" s="233" t="s">
        <v>164</v>
      </c>
      <c r="E230" s="244" t="s">
        <v>22</v>
      </c>
      <c r="F230" s="245" t="s">
        <v>385</v>
      </c>
      <c r="G230" s="243"/>
      <c r="H230" s="246">
        <v>-7.5999999999999996</v>
      </c>
      <c r="I230" s="247"/>
      <c r="J230" s="243"/>
      <c r="K230" s="243"/>
      <c r="L230" s="248"/>
      <c r="M230" s="249"/>
      <c r="N230" s="250"/>
      <c r="O230" s="250"/>
      <c r="P230" s="250"/>
      <c r="Q230" s="250"/>
      <c r="R230" s="250"/>
      <c r="S230" s="250"/>
      <c r="T230" s="251"/>
      <c r="AT230" s="252" t="s">
        <v>164</v>
      </c>
      <c r="AU230" s="252" t="s">
        <v>87</v>
      </c>
      <c r="AV230" s="12" t="s">
        <v>87</v>
      </c>
      <c r="AW230" s="12" t="s">
        <v>41</v>
      </c>
      <c r="AX230" s="12" t="s">
        <v>78</v>
      </c>
      <c r="AY230" s="252" t="s">
        <v>154</v>
      </c>
    </row>
    <row r="231" s="1" customFormat="1" ht="25.5" customHeight="1">
      <c r="B231" s="44"/>
      <c r="C231" s="219" t="s">
        <v>386</v>
      </c>
      <c r="D231" s="219" t="s">
        <v>157</v>
      </c>
      <c r="E231" s="220" t="s">
        <v>387</v>
      </c>
      <c r="F231" s="221" t="s">
        <v>388</v>
      </c>
      <c r="G231" s="222" t="s">
        <v>160</v>
      </c>
      <c r="H231" s="223">
        <v>3.536</v>
      </c>
      <c r="I231" s="224"/>
      <c r="J231" s="225">
        <f>ROUND(I231*H231,2)</f>
        <v>0</v>
      </c>
      <c r="K231" s="221" t="s">
        <v>161</v>
      </c>
      <c r="L231" s="70"/>
      <c r="M231" s="226" t="s">
        <v>22</v>
      </c>
      <c r="N231" s="227" t="s">
        <v>49</v>
      </c>
      <c r="O231" s="45"/>
      <c r="P231" s="228">
        <f>O231*H231</f>
        <v>0</v>
      </c>
      <c r="Q231" s="228">
        <v>0</v>
      </c>
      <c r="R231" s="228">
        <f>Q231*H231</f>
        <v>0</v>
      </c>
      <c r="S231" s="228">
        <v>2.2000000000000002</v>
      </c>
      <c r="T231" s="229">
        <f>S231*H231</f>
        <v>7.7792000000000003</v>
      </c>
      <c r="AR231" s="22" t="s">
        <v>162</v>
      </c>
      <c r="AT231" s="22" t="s">
        <v>157</v>
      </c>
      <c r="AU231" s="22" t="s">
        <v>87</v>
      </c>
      <c r="AY231" s="22" t="s">
        <v>154</v>
      </c>
      <c r="BE231" s="230">
        <f>IF(N231="základní",J231,0)</f>
        <v>0</v>
      </c>
      <c r="BF231" s="230">
        <f>IF(N231="snížená",J231,0)</f>
        <v>0</v>
      </c>
      <c r="BG231" s="230">
        <f>IF(N231="zákl. přenesená",J231,0)</f>
        <v>0</v>
      </c>
      <c r="BH231" s="230">
        <f>IF(N231="sníž. přenesená",J231,0)</f>
        <v>0</v>
      </c>
      <c r="BI231" s="230">
        <f>IF(N231="nulová",J231,0)</f>
        <v>0</v>
      </c>
      <c r="BJ231" s="22" t="s">
        <v>24</v>
      </c>
      <c r="BK231" s="230">
        <f>ROUND(I231*H231,2)</f>
        <v>0</v>
      </c>
      <c r="BL231" s="22" t="s">
        <v>162</v>
      </c>
      <c r="BM231" s="22" t="s">
        <v>389</v>
      </c>
    </row>
    <row r="232" s="11" customFormat="1">
      <c r="B232" s="231"/>
      <c r="C232" s="232"/>
      <c r="D232" s="233" t="s">
        <v>164</v>
      </c>
      <c r="E232" s="234" t="s">
        <v>22</v>
      </c>
      <c r="F232" s="235" t="s">
        <v>390</v>
      </c>
      <c r="G232" s="232"/>
      <c r="H232" s="234" t="s">
        <v>22</v>
      </c>
      <c r="I232" s="236"/>
      <c r="J232" s="232"/>
      <c r="K232" s="232"/>
      <c r="L232" s="237"/>
      <c r="M232" s="238"/>
      <c r="N232" s="239"/>
      <c r="O232" s="239"/>
      <c r="P232" s="239"/>
      <c r="Q232" s="239"/>
      <c r="R232" s="239"/>
      <c r="S232" s="239"/>
      <c r="T232" s="240"/>
      <c r="AT232" s="241" t="s">
        <v>164</v>
      </c>
      <c r="AU232" s="241" t="s">
        <v>87</v>
      </c>
      <c r="AV232" s="11" t="s">
        <v>24</v>
      </c>
      <c r="AW232" s="11" t="s">
        <v>41</v>
      </c>
      <c r="AX232" s="11" t="s">
        <v>78</v>
      </c>
      <c r="AY232" s="241" t="s">
        <v>154</v>
      </c>
    </row>
    <row r="233" s="12" customFormat="1">
      <c r="B233" s="242"/>
      <c r="C233" s="243"/>
      <c r="D233" s="233" t="s">
        <v>164</v>
      </c>
      <c r="E233" s="244" t="s">
        <v>22</v>
      </c>
      <c r="F233" s="245" t="s">
        <v>391</v>
      </c>
      <c r="G233" s="243"/>
      <c r="H233" s="246">
        <v>3.536</v>
      </c>
      <c r="I233" s="247"/>
      <c r="J233" s="243"/>
      <c r="K233" s="243"/>
      <c r="L233" s="248"/>
      <c r="M233" s="249"/>
      <c r="N233" s="250"/>
      <c r="O233" s="250"/>
      <c r="P233" s="250"/>
      <c r="Q233" s="250"/>
      <c r="R233" s="250"/>
      <c r="S233" s="250"/>
      <c r="T233" s="251"/>
      <c r="AT233" s="252" t="s">
        <v>164</v>
      </c>
      <c r="AU233" s="252" t="s">
        <v>87</v>
      </c>
      <c r="AV233" s="12" t="s">
        <v>87</v>
      </c>
      <c r="AW233" s="12" t="s">
        <v>41</v>
      </c>
      <c r="AX233" s="12" t="s">
        <v>78</v>
      </c>
      <c r="AY233" s="252" t="s">
        <v>154</v>
      </c>
    </row>
    <row r="234" s="1" customFormat="1" ht="38.25" customHeight="1">
      <c r="B234" s="44"/>
      <c r="C234" s="219" t="s">
        <v>392</v>
      </c>
      <c r="D234" s="219" t="s">
        <v>157</v>
      </c>
      <c r="E234" s="220" t="s">
        <v>393</v>
      </c>
      <c r="F234" s="221" t="s">
        <v>394</v>
      </c>
      <c r="G234" s="222" t="s">
        <v>188</v>
      </c>
      <c r="H234" s="223">
        <v>123.52</v>
      </c>
      <c r="I234" s="224"/>
      <c r="J234" s="225">
        <f>ROUND(I234*H234,2)</f>
        <v>0</v>
      </c>
      <c r="K234" s="221" t="s">
        <v>161</v>
      </c>
      <c r="L234" s="70"/>
      <c r="M234" s="226" t="s">
        <v>22</v>
      </c>
      <c r="N234" s="227" t="s">
        <v>49</v>
      </c>
      <c r="O234" s="45"/>
      <c r="P234" s="228">
        <f>O234*H234</f>
        <v>0</v>
      </c>
      <c r="Q234" s="228">
        <v>0</v>
      </c>
      <c r="R234" s="228">
        <f>Q234*H234</f>
        <v>0</v>
      </c>
      <c r="S234" s="228">
        <v>0.035000000000000003</v>
      </c>
      <c r="T234" s="229">
        <f>S234*H234</f>
        <v>4.3231999999999999</v>
      </c>
      <c r="AR234" s="22" t="s">
        <v>162</v>
      </c>
      <c r="AT234" s="22" t="s">
        <v>157</v>
      </c>
      <c r="AU234" s="22" t="s">
        <v>87</v>
      </c>
      <c r="AY234" s="22" t="s">
        <v>154</v>
      </c>
      <c r="BE234" s="230">
        <f>IF(N234="základní",J234,0)</f>
        <v>0</v>
      </c>
      <c r="BF234" s="230">
        <f>IF(N234="snížená",J234,0)</f>
        <v>0</v>
      </c>
      <c r="BG234" s="230">
        <f>IF(N234="zákl. přenesená",J234,0)</f>
        <v>0</v>
      </c>
      <c r="BH234" s="230">
        <f>IF(N234="sníž. přenesená",J234,0)</f>
        <v>0</v>
      </c>
      <c r="BI234" s="230">
        <f>IF(N234="nulová",J234,0)</f>
        <v>0</v>
      </c>
      <c r="BJ234" s="22" t="s">
        <v>24</v>
      </c>
      <c r="BK234" s="230">
        <f>ROUND(I234*H234,2)</f>
        <v>0</v>
      </c>
      <c r="BL234" s="22" t="s">
        <v>162</v>
      </c>
      <c r="BM234" s="22" t="s">
        <v>395</v>
      </c>
    </row>
    <row r="235" s="11" customFormat="1">
      <c r="B235" s="231"/>
      <c r="C235" s="232"/>
      <c r="D235" s="233" t="s">
        <v>164</v>
      </c>
      <c r="E235" s="234" t="s">
        <v>22</v>
      </c>
      <c r="F235" s="235" t="s">
        <v>165</v>
      </c>
      <c r="G235" s="232"/>
      <c r="H235" s="234" t="s">
        <v>22</v>
      </c>
      <c r="I235" s="236"/>
      <c r="J235" s="232"/>
      <c r="K235" s="232"/>
      <c r="L235" s="237"/>
      <c r="M235" s="238"/>
      <c r="N235" s="239"/>
      <c r="O235" s="239"/>
      <c r="P235" s="239"/>
      <c r="Q235" s="239"/>
      <c r="R235" s="239"/>
      <c r="S235" s="239"/>
      <c r="T235" s="240"/>
      <c r="AT235" s="241" t="s">
        <v>164</v>
      </c>
      <c r="AU235" s="241" t="s">
        <v>87</v>
      </c>
      <c r="AV235" s="11" t="s">
        <v>24</v>
      </c>
      <c r="AW235" s="11" t="s">
        <v>41</v>
      </c>
      <c r="AX235" s="11" t="s">
        <v>78</v>
      </c>
      <c r="AY235" s="241" t="s">
        <v>154</v>
      </c>
    </row>
    <row r="236" s="12" customFormat="1">
      <c r="B236" s="242"/>
      <c r="C236" s="243"/>
      <c r="D236" s="233" t="s">
        <v>164</v>
      </c>
      <c r="E236" s="244" t="s">
        <v>22</v>
      </c>
      <c r="F236" s="245" t="s">
        <v>396</v>
      </c>
      <c r="G236" s="243"/>
      <c r="H236" s="246">
        <v>40.018000000000001</v>
      </c>
      <c r="I236" s="247"/>
      <c r="J236" s="243"/>
      <c r="K236" s="243"/>
      <c r="L236" s="248"/>
      <c r="M236" s="249"/>
      <c r="N236" s="250"/>
      <c r="O236" s="250"/>
      <c r="P236" s="250"/>
      <c r="Q236" s="250"/>
      <c r="R236" s="250"/>
      <c r="S236" s="250"/>
      <c r="T236" s="251"/>
      <c r="AT236" s="252" t="s">
        <v>164</v>
      </c>
      <c r="AU236" s="252" t="s">
        <v>87</v>
      </c>
      <c r="AV236" s="12" t="s">
        <v>87</v>
      </c>
      <c r="AW236" s="12" t="s">
        <v>41</v>
      </c>
      <c r="AX236" s="12" t="s">
        <v>78</v>
      </c>
      <c r="AY236" s="252" t="s">
        <v>154</v>
      </c>
    </row>
    <row r="237" s="12" customFormat="1">
      <c r="B237" s="242"/>
      <c r="C237" s="243"/>
      <c r="D237" s="233" t="s">
        <v>164</v>
      </c>
      <c r="E237" s="244" t="s">
        <v>22</v>
      </c>
      <c r="F237" s="245" t="s">
        <v>397</v>
      </c>
      <c r="G237" s="243"/>
      <c r="H237" s="246">
        <v>26.771000000000001</v>
      </c>
      <c r="I237" s="247"/>
      <c r="J237" s="243"/>
      <c r="K237" s="243"/>
      <c r="L237" s="248"/>
      <c r="M237" s="249"/>
      <c r="N237" s="250"/>
      <c r="O237" s="250"/>
      <c r="P237" s="250"/>
      <c r="Q237" s="250"/>
      <c r="R237" s="250"/>
      <c r="S237" s="250"/>
      <c r="T237" s="251"/>
      <c r="AT237" s="252" t="s">
        <v>164</v>
      </c>
      <c r="AU237" s="252" t="s">
        <v>87</v>
      </c>
      <c r="AV237" s="12" t="s">
        <v>87</v>
      </c>
      <c r="AW237" s="12" t="s">
        <v>41</v>
      </c>
      <c r="AX237" s="12" t="s">
        <v>78</v>
      </c>
      <c r="AY237" s="252" t="s">
        <v>154</v>
      </c>
    </row>
    <row r="238" s="12" customFormat="1">
      <c r="B238" s="242"/>
      <c r="C238" s="243"/>
      <c r="D238" s="233" t="s">
        <v>164</v>
      </c>
      <c r="E238" s="244" t="s">
        <v>22</v>
      </c>
      <c r="F238" s="245" t="s">
        <v>398</v>
      </c>
      <c r="G238" s="243"/>
      <c r="H238" s="246">
        <v>67.950999999999993</v>
      </c>
      <c r="I238" s="247"/>
      <c r="J238" s="243"/>
      <c r="K238" s="243"/>
      <c r="L238" s="248"/>
      <c r="M238" s="249"/>
      <c r="N238" s="250"/>
      <c r="O238" s="250"/>
      <c r="P238" s="250"/>
      <c r="Q238" s="250"/>
      <c r="R238" s="250"/>
      <c r="S238" s="250"/>
      <c r="T238" s="251"/>
      <c r="AT238" s="252" t="s">
        <v>164</v>
      </c>
      <c r="AU238" s="252" t="s">
        <v>87</v>
      </c>
      <c r="AV238" s="12" t="s">
        <v>87</v>
      </c>
      <c r="AW238" s="12" t="s">
        <v>41</v>
      </c>
      <c r="AX238" s="12" t="s">
        <v>78</v>
      </c>
      <c r="AY238" s="252" t="s">
        <v>154</v>
      </c>
    </row>
    <row r="239" s="12" customFormat="1">
      <c r="B239" s="242"/>
      <c r="C239" s="243"/>
      <c r="D239" s="233" t="s">
        <v>164</v>
      </c>
      <c r="E239" s="244" t="s">
        <v>22</v>
      </c>
      <c r="F239" s="245" t="s">
        <v>399</v>
      </c>
      <c r="G239" s="243"/>
      <c r="H239" s="246">
        <v>-11.220000000000001</v>
      </c>
      <c r="I239" s="247"/>
      <c r="J239" s="243"/>
      <c r="K239" s="243"/>
      <c r="L239" s="248"/>
      <c r="M239" s="249"/>
      <c r="N239" s="250"/>
      <c r="O239" s="250"/>
      <c r="P239" s="250"/>
      <c r="Q239" s="250"/>
      <c r="R239" s="250"/>
      <c r="S239" s="250"/>
      <c r="T239" s="251"/>
      <c r="AT239" s="252" t="s">
        <v>164</v>
      </c>
      <c r="AU239" s="252" t="s">
        <v>87</v>
      </c>
      <c r="AV239" s="12" t="s">
        <v>87</v>
      </c>
      <c r="AW239" s="12" t="s">
        <v>41</v>
      </c>
      <c r="AX239" s="12" t="s">
        <v>78</v>
      </c>
      <c r="AY239" s="252" t="s">
        <v>154</v>
      </c>
    </row>
    <row r="240" s="1" customFormat="1" ht="25.5" customHeight="1">
      <c r="B240" s="44"/>
      <c r="C240" s="219" t="s">
        <v>400</v>
      </c>
      <c r="D240" s="219" t="s">
        <v>157</v>
      </c>
      <c r="E240" s="220" t="s">
        <v>401</v>
      </c>
      <c r="F240" s="221" t="s">
        <v>402</v>
      </c>
      <c r="G240" s="222" t="s">
        <v>188</v>
      </c>
      <c r="H240" s="223">
        <v>22.199999999999999</v>
      </c>
      <c r="I240" s="224"/>
      <c r="J240" s="225">
        <f>ROUND(I240*H240,2)</f>
        <v>0</v>
      </c>
      <c r="K240" s="221" t="s">
        <v>161</v>
      </c>
      <c r="L240" s="70"/>
      <c r="M240" s="226" t="s">
        <v>22</v>
      </c>
      <c r="N240" s="227" t="s">
        <v>49</v>
      </c>
      <c r="O240" s="45"/>
      <c r="P240" s="228">
        <f>O240*H240</f>
        <v>0</v>
      </c>
      <c r="Q240" s="228">
        <v>0</v>
      </c>
      <c r="R240" s="228">
        <f>Q240*H240</f>
        <v>0</v>
      </c>
      <c r="S240" s="228">
        <v>0.075999999999999998</v>
      </c>
      <c r="T240" s="229">
        <f>S240*H240</f>
        <v>1.6871999999999998</v>
      </c>
      <c r="AR240" s="22" t="s">
        <v>162</v>
      </c>
      <c r="AT240" s="22" t="s">
        <v>157</v>
      </c>
      <c r="AU240" s="22" t="s">
        <v>87</v>
      </c>
      <c r="AY240" s="22" t="s">
        <v>154</v>
      </c>
      <c r="BE240" s="230">
        <f>IF(N240="základní",J240,0)</f>
        <v>0</v>
      </c>
      <c r="BF240" s="230">
        <f>IF(N240="snížená",J240,0)</f>
        <v>0</v>
      </c>
      <c r="BG240" s="230">
        <f>IF(N240="zákl. přenesená",J240,0)</f>
        <v>0</v>
      </c>
      <c r="BH240" s="230">
        <f>IF(N240="sníž. přenesená",J240,0)</f>
        <v>0</v>
      </c>
      <c r="BI240" s="230">
        <f>IF(N240="nulová",J240,0)</f>
        <v>0</v>
      </c>
      <c r="BJ240" s="22" t="s">
        <v>24</v>
      </c>
      <c r="BK240" s="230">
        <f>ROUND(I240*H240,2)</f>
        <v>0</v>
      </c>
      <c r="BL240" s="22" t="s">
        <v>162</v>
      </c>
      <c r="BM240" s="22" t="s">
        <v>403</v>
      </c>
    </row>
    <row r="241" s="12" customFormat="1">
      <c r="B241" s="242"/>
      <c r="C241" s="243"/>
      <c r="D241" s="233" t="s">
        <v>164</v>
      </c>
      <c r="E241" s="244" t="s">
        <v>22</v>
      </c>
      <c r="F241" s="245" t="s">
        <v>404</v>
      </c>
      <c r="G241" s="243"/>
      <c r="H241" s="246">
        <v>1.2</v>
      </c>
      <c r="I241" s="247"/>
      <c r="J241" s="243"/>
      <c r="K241" s="243"/>
      <c r="L241" s="248"/>
      <c r="M241" s="249"/>
      <c r="N241" s="250"/>
      <c r="O241" s="250"/>
      <c r="P241" s="250"/>
      <c r="Q241" s="250"/>
      <c r="R241" s="250"/>
      <c r="S241" s="250"/>
      <c r="T241" s="251"/>
      <c r="AT241" s="252" t="s">
        <v>164</v>
      </c>
      <c r="AU241" s="252" t="s">
        <v>87</v>
      </c>
      <c r="AV241" s="12" t="s">
        <v>87</v>
      </c>
      <c r="AW241" s="12" t="s">
        <v>41</v>
      </c>
      <c r="AX241" s="12" t="s">
        <v>78</v>
      </c>
      <c r="AY241" s="252" t="s">
        <v>154</v>
      </c>
    </row>
    <row r="242" s="12" customFormat="1">
      <c r="B242" s="242"/>
      <c r="C242" s="243"/>
      <c r="D242" s="233" t="s">
        <v>164</v>
      </c>
      <c r="E242" s="244" t="s">
        <v>22</v>
      </c>
      <c r="F242" s="245" t="s">
        <v>405</v>
      </c>
      <c r="G242" s="243"/>
      <c r="H242" s="246">
        <v>19.199999999999999</v>
      </c>
      <c r="I242" s="247"/>
      <c r="J242" s="243"/>
      <c r="K242" s="243"/>
      <c r="L242" s="248"/>
      <c r="M242" s="249"/>
      <c r="N242" s="250"/>
      <c r="O242" s="250"/>
      <c r="P242" s="250"/>
      <c r="Q242" s="250"/>
      <c r="R242" s="250"/>
      <c r="S242" s="250"/>
      <c r="T242" s="251"/>
      <c r="AT242" s="252" t="s">
        <v>164</v>
      </c>
      <c r="AU242" s="252" t="s">
        <v>87</v>
      </c>
      <c r="AV242" s="12" t="s">
        <v>87</v>
      </c>
      <c r="AW242" s="12" t="s">
        <v>41</v>
      </c>
      <c r="AX242" s="12" t="s">
        <v>78</v>
      </c>
      <c r="AY242" s="252" t="s">
        <v>154</v>
      </c>
    </row>
    <row r="243" s="12" customFormat="1">
      <c r="B243" s="242"/>
      <c r="C243" s="243"/>
      <c r="D243" s="233" t="s">
        <v>164</v>
      </c>
      <c r="E243" s="244" t="s">
        <v>22</v>
      </c>
      <c r="F243" s="245" t="s">
        <v>406</v>
      </c>
      <c r="G243" s="243"/>
      <c r="H243" s="246">
        <v>1.8</v>
      </c>
      <c r="I243" s="247"/>
      <c r="J243" s="243"/>
      <c r="K243" s="243"/>
      <c r="L243" s="248"/>
      <c r="M243" s="249"/>
      <c r="N243" s="250"/>
      <c r="O243" s="250"/>
      <c r="P243" s="250"/>
      <c r="Q243" s="250"/>
      <c r="R243" s="250"/>
      <c r="S243" s="250"/>
      <c r="T243" s="251"/>
      <c r="AT243" s="252" t="s">
        <v>164</v>
      </c>
      <c r="AU243" s="252" t="s">
        <v>87</v>
      </c>
      <c r="AV243" s="12" t="s">
        <v>87</v>
      </c>
      <c r="AW243" s="12" t="s">
        <v>41</v>
      </c>
      <c r="AX243" s="12" t="s">
        <v>78</v>
      </c>
      <c r="AY243" s="252" t="s">
        <v>154</v>
      </c>
    </row>
    <row r="244" s="1" customFormat="1" ht="16.5" customHeight="1">
      <c r="B244" s="44"/>
      <c r="C244" s="219" t="s">
        <v>407</v>
      </c>
      <c r="D244" s="219" t="s">
        <v>157</v>
      </c>
      <c r="E244" s="220" t="s">
        <v>408</v>
      </c>
      <c r="F244" s="221" t="s">
        <v>409</v>
      </c>
      <c r="G244" s="222" t="s">
        <v>188</v>
      </c>
      <c r="H244" s="223">
        <v>118.327</v>
      </c>
      <c r="I244" s="224"/>
      <c r="J244" s="225">
        <f>ROUND(I244*H244,2)</f>
        <v>0</v>
      </c>
      <c r="K244" s="221" t="s">
        <v>161</v>
      </c>
      <c r="L244" s="70"/>
      <c r="M244" s="226" t="s">
        <v>22</v>
      </c>
      <c r="N244" s="227" t="s">
        <v>49</v>
      </c>
      <c r="O244" s="45"/>
      <c r="P244" s="228">
        <f>O244*H244</f>
        <v>0</v>
      </c>
      <c r="Q244" s="228">
        <v>0</v>
      </c>
      <c r="R244" s="228">
        <f>Q244*H244</f>
        <v>0</v>
      </c>
      <c r="S244" s="228">
        <v>0.0030000000000000001</v>
      </c>
      <c r="T244" s="229">
        <f>S244*H244</f>
        <v>0.35498099999999999</v>
      </c>
      <c r="AR244" s="22" t="s">
        <v>162</v>
      </c>
      <c r="AT244" s="22" t="s">
        <v>157</v>
      </c>
      <c r="AU244" s="22" t="s">
        <v>87</v>
      </c>
      <c r="AY244" s="22" t="s">
        <v>154</v>
      </c>
      <c r="BE244" s="230">
        <f>IF(N244="základní",J244,0)</f>
        <v>0</v>
      </c>
      <c r="BF244" s="230">
        <f>IF(N244="snížená",J244,0)</f>
        <v>0</v>
      </c>
      <c r="BG244" s="230">
        <f>IF(N244="zákl. přenesená",J244,0)</f>
        <v>0</v>
      </c>
      <c r="BH244" s="230">
        <f>IF(N244="sníž. přenesená",J244,0)</f>
        <v>0</v>
      </c>
      <c r="BI244" s="230">
        <f>IF(N244="nulová",J244,0)</f>
        <v>0</v>
      </c>
      <c r="BJ244" s="22" t="s">
        <v>24</v>
      </c>
      <c r="BK244" s="230">
        <f>ROUND(I244*H244,2)</f>
        <v>0</v>
      </c>
      <c r="BL244" s="22" t="s">
        <v>162</v>
      </c>
      <c r="BM244" s="22" t="s">
        <v>410</v>
      </c>
    </row>
    <row r="245" s="11" customFormat="1">
      <c r="B245" s="231"/>
      <c r="C245" s="232"/>
      <c r="D245" s="233" t="s">
        <v>164</v>
      </c>
      <c r="E245" s="234" t="s">
        <v>22</v>
      </c>
      <c r="F245" s="235" t="s">
        <v>165</v>
      </c>
      <c r="G245" s="232"/>
      <c r="H245" s="234" t="s">
        <v>22</v>
      </c>
      <c r="I245" s="236"/>
      <c r="J245" s="232"/>
      <c r="K245" s="232"/>
      <c r="L245" s="237"/>
      <c r="M245" s="238"/>
      <c r="N245" s="239"/>
      <c r="O245" s="239"/>
      <c r="P245" s="239"/>
      <c r="Q245" s="239"/>
      <c r="R245" s="239"/>
      <c r="S245" s="239"/>
      <c r="T245" s="240"/>
      <c r="AT245" s="241" t="s">
        <v>164</v>
      </c>
      <c r="AU245" s="241" t="s">
        <v>87</v>
      </c>
      <c r="AV245" s="11" t="s">
        <v>24</v>
      </c>
      <c r="AW245" s="11" t="s">
        <v>41</v>
      </c>
      <c r="AX245" s="11" t="s">
        <v>78</v>
      </c>
      <c r="AY245" s="241" t="s">
        <v>154</v>
      </c>
    </row>
    <row r="246" s="12" customFormat="1">
      <c r="B246" s="242"/>
      <c r="C246" s="243"/>
      <c r="D246" s="233" t="s">
        <v>164</v>
      </c>
      <c r="E246" s="244" t="s">
        <v>22</v>
      </c>
      <c r="F246" s="245" t="s">
        <v>411</v>
      </c>
      <c r="G246" s="243"/>
      <c r="H246" s="246">
        <v>129.547</v>
      </c>
      <c r="I246" s="247"/>
      <c r="J246" s="243"/>
      <c r="K246" s="243"/>
      <c r="L246" s="248"/>
      <c r="M246" s="249"/>
      <c r="N246" s="250"/>
      <c r="O246" s="250"/>
      <c r="P246" s="250"/>
      <c r="Q246" s="250"/>
      <c r="R246" s="250"/>
      <c r="S246" s="250"/>
      <c r="T246" s="251"/>
      <c r="AT246" s="252" t="s">
        <v>164</v>
      </c>
      <c r="AU246" s="252" t="s">
        <v>87</v>
      </c>
      <c r="AV246" s="12" t="s">
        <v>87</v>
      </c>
      <c r="AW246" s="12" t="s">
        <v>41</v>
      </c>
      <c r="AX246" s="12" t="s">
        <v>78</v>
      </c>
      <c r="AY246" s="252" t="s">
        <v>154</v>
      </c>
    </row>
    <row r="247" s="12" customFormat="1">
      <c r="B247" s="242"/>
      <c r="C247" s="243"/>
      <c r="D247" s="233" t="s">
        <v>164</v>
      </c>
      <c r="E247" s="244" t="s">
        <v>22</v>
      </c>
      <c r="F247" s="245" t="s">
        <v>399</v>
      </c>
      <c r="G247" s="243"/>
      <c r="H247" s="246">
        <v>-11.220000000000001</v>
      </c>
      <c r="I247" s="247"/>
      <c r="J247" s="243"/>
      <c r="K247" s="243"/>
      <c r="L247" s="248"/>
      <c r="M247" s="249"/>
      <c r="N247" s="250"/>
      <c r="O247" s="250"/>
      <c r="P247" s="250"/>
      <c r="Q247" s="250"/>
      <c r="R247" s="250"/>
      <c r="S247" s="250"/>
      <c r="T247" s="251"/>
      <c r="AT247" s="252" t="s">
        <v>164</v>
      </c>
      <c r="AU247" s="252" t="s">
        <v>87</v>
      </c>
      <c r="AV247" s="12" t="s">
        <v>87</v>
      </c>
      <c r="AW247" s="12" t="s">
        <v>41</v>
      </c>
      <c r="AX247" s="12" t="s">
        <v>78</v>
      </c>
      <c r="AY247" s="252" t="s">
        <v>154</v>
      </c>
    </row>
    <row r="248" s="1" customFormat="1" ht="16.5" customHeight="1">
      <c r="B248" s="44"/>
      <c r="C248" s="219" t="s">
        <v>412</v>
      </c>
      <c r="D248" s="219" t="s">
        <v>157</v>
      </c>
      <c r="E248" s="220" t="s">
        <v>413</v>
      </c>
      <c r="F248" s="221" t="s">
        <v>414</v>
      </c>
      <c r="G248" s="222" t="s">
        <v>415</v>
      </c>
      <c r="H248" s="223">
        <v>4</v>
      </c>
      <c r="I248" s="224"/>
      <c r="J248" s="225">
        <f>ROUND(I248*H248,2)</f>
        <v>0</v>
      </c>
      <c r="K248" s="221" t="s">
        <v>161</v>
      </c>
      <c r="L248" s="70"/>
      <c r="M248" s="226" t="s">
        <v>22</v>
      </c>
      <c r="N248" s="227" t="s">
        <v>49</v>
      </c>
      <c r="O248" s="45"/>
      <c r="P248" s="228">
        <f>O248*H248</f>
        <v>0</v>
      </c>
      <c r="Q248" s="228">
        <v>0</v>
      </c>
      <c r="R248" s="228">
        <f>Q248*H248</f>
        <v>0</v>
      </c>
      <c r="S248" s="228">
        <v>0.01933</v>
      </c>
      <c r="T248" s="229">
        <f>S248*H248</f>
        <v>0.07732</v>
      </c>
      <c r="AR248" s="22" t="s">
        <v>162</v>
      </c>
      <c r="AT248" s="22" t="s">
        <v>157</v>
      </c>
      <c r="AU248" s="22" t="s">
        <v>87</v>
      </c>
      <c r="AY248" s="22" t="s">
        <v>154</v>
      </c>
      <c r="BE248" s="230">
        <f>IF(N248="základní",J248,0)</f>
        <v>0</v>
      </c>
      <c r="BF248" s="230">
        <f>IF(N248="snížená",J248,0)</f>
        <v>0</v>
      </c>
      <c r="BG248" s="230">
        <f>IF(N248="zákl. přenesená",J248,0)</f>
        <v>0</v>
      </c>
      <c r="BH248" s="230">
        <f>IF(N248="sníž. přenesená",J248,0)</f>
        <v>0</v>
      </c>
      <c r="BI248" s="230">
        <f>IF(N248="nulová",J248,0)</f>
        <v>0</v>
      </c>
      <c r="BJ248" s="22" t="s">
        <v>24</v>
      </c>
      <c r="BK248" s="230">
        <f>ROUND(I248*H248,2)</f>
        <v>0</v>
      </c>
      <c r="BL248" s="22" t="s">
        <v>162</v>
      </c>
      <c r="BM248" s="22" t="s">
        <v>416</v>
      </c>
    </row>
    <row r="249" s="12" customFormat="1">
      <c r="B249" s="242"/>
      <c r="C249" s="243"/>
      <c r="D249" s="233" t="s">
        <v>164</v>
      </c>
      <c r="E249" s="244" t="s">
        <v>22</v>
      </c>
      <c r="F249" s="245" t="s">
        <v>162</v>
      </c>
      <c r="G249" s="243"/>
      <c r="H249" s="246">
        <v>4</v>
      </c>
      <c r="I249" s="247"/>
      <c r="J249" s="243"/>
      <c r="K249" s="243"/>
      <c r="L249" s="248"/>
      <c r="M249" s="249"/>
      <c r="N249" s="250"/>
      <c r="O249" s="250"/>
      <c r="P249" s="250"/>
      <c r="Q249" s="250"/>
      <c r="R249" s="250"/>
      <c r="S249" s="250"/>
      <c r="T249" s="251"/>
      <c r="AT249" s="252" t="s">
        <v>164</v>
      </c>
      <c r="AU249" s="252" t="s">
        <v>87</v>
      </c>
      <c r="AV249" s="12" t="s">
        <v>87</v>
      </c>
      <c r="AW249" s="12" t="s">
        <v>41</v>
      </c>
      <c r="AX249" s="12" t="s">
        <v>78</v>
      </c>
      <c r="AY249" s="252" t="s">
        <v>154</v>
      </c>
    </row>
    <row r="250" s="1" customFormat="1" ht="16.5" customHeight="1">
      <c r="B250" s="44"/>
      <c r="C250" s="219" t="s">
        <v>417</v>
      </c>
      <c r="D250" s="219" t="s">
        <v>157</v>
      </c>
      <c r="E250" s="220" t="s">
        <v>418</v>
      </c>
      <c r="F250" s="221" t="s">
        <v>419</v>
      </c>
      <c r="G250" s="222" t="s">
        <v>415</v>
      </c>
      <c r="H250" s="223">
        <v>3</v>
      </c>
      <c r="I250" s="224"/>
      <c r="J250" s="225">
        <f>ROUND(I250*H250,2)</f>
        <v>0</v>
      </c>
      <c r="K250" s="221" t="s">
        <v>161</v>
      </c>
      <c r="L250" s="70"/>
      <c r="M250" s="226" t="s">
        <v>22</v>
      </c>
      <c r="N250" s="227" t="s">
        <v>49</v>
      </c>
      <c r="O250" s="45"/>
      <c r="P250" s="228">
        <f>O250*H250</f>
        <v>0</v>
      </c>
      <c r="Q250" s="228">
        <v>0</v>
      </c>
      <c r="R250" s="228">
        <f>Q250*H250</f>
        <v>0</v>
      </c>
      <c r="S250" s="228">
        <v>0.03968</v>
      </c>
      <c r="T250" s="229">
        <f>S250*H250</f>
        <v>0.11904000000000001</v>
      </c>
      <c r="AR250" s="22" t="s">
        <v>162</v>
      </c>
      <c r="AT250" s="22" t="s">
        <v>157</v>
      </c>
      <c r="AU250" s="22" t="s">
        <v>87</v>
      </c>
      <c r="AY250" s="22" t="s">
        <v>154</v>
      </c>
      <c r="BE250" s="230">
        <f>IF(N250="základní",J250,0)</f>
        <v>0</v>
      </c>
      <c r="BF250" s="230">
        <f>IF(N250="snížená",J250,0)</f>
        <v>0</v>
      </c>
      <c r="BG250" s="230">
        <f>IF(N250="zákl. přenesená",J250,0)</f>
        <v>0</v>
      </c>
      <c r="BH250" s="230">
        <f>IF(N250="sníž. přenesená",J250,0)</f>
        <v>0</v>
      </c>
      <c r="BI250" s="230">
        <f>IF(N250="nulová",J250,0)</f>
        <v>0</v>
      </c>
      <c r="BJ250" s="22" t="s">
        <v>24</v>
      </c>
      <c r="BK250" s="230">
        <f>ROUND(I250*H250,2)</f>
        <v>0</v>
      </c>
      <c r="BL250" s="22" t="s">
        <v>162</v>
      </c>
      <c r="BM250" s="22" t="s">
        <v>420</v>
      </c>
    </row>
    <row r="251" s="12" customFormat="1">
      <c r="B251" s="242"/>
      <c r="C251" s="243"/>
      <c r="D251" s="233" t="s">
        <v>164</v>
      </c>
      <c r="E251" s="244" t="s">
        <v>22</v>
      </c>
      <c r="F251" s="245" t="s">
        <v>155</v>
      </c>
      <c r="G251" s="243"/>
      <c r="H251" s="246">
        <v>3</v>
      </c>
      <c r="I251" s="247"/>
      <c r="J251" s="243"/>
      <c r="K251" s="243"/>
      <c r="L251" s="248"/>
      <c r="M251" s="249"/>
      <c r="N251" s="250"/>
      <c r="O251" s="250"/>
      <c r="P251" s="250"/>
      <c r="Q251" s="250"/>
      <c r="R251" s="250"/>
      <c r="S251" s="250"/>
      <c r="T251" s="251"/>
      <c r="AT251" s="252" t="s">
        <v>164</v>
      </c>
      <c r="AU251" s="252" t="s">
        <v>87</v>
      </c>
      <c r="AV251" s="12" t="s">
        <v>87</v>
      </c>
      <c r="AW251" s="12" t="s">
        <v>41</v>
      </c>
      <c r="AX251" s="12" t="s">
        <v>78</v>
      </c>
      <c r="AY251" s="252" t="s">
        <v>154</v>
      </c>
    </row>
    <row r="252" s="1" customFormat="1" ht="16.5" customHeight="1">
      <c r="B252" s="44"/>
      <c r="C252" s="219" t="s">
        <v>421</v>
      </c>
      <c r="D252" s="219" t="s">
        <v>157</v>
      </c>
      <c r="E252" s="220" t="s">
        <v>422</v>
      </c>
      <c r="F252" s="221" t="s">
        <v>423</v>
      </c>
      <c r="G252" s="222" t="s">
        <v>415</v>
      </c>
      <c r="H252" s="223">
        <v>9</v>
      </c>
      <c r="I252" s="224"/>
      <c r="J252" s="225">
        <f>ROUND(I252*H252,2)</f>
        <v>0</v>
      </c>
      <c r="K252" s="221" t="s">
        <v>161</v>
      </c>
      <c r="L252" s="70"/>
      <c r="M252" s="226" t="s">
        <v>22</v>
      </c>
      <c r="N252" s="227" t="s">
        <v>49</v>
      </c>
      <c r="O252" s="45"/>
      <c r="P252" s="228">
        <f>O252*H252</f>
        <v>0</v>
      </c>
      <c r="Q252" s="228">
        <v>0</v>
      </c>
      <c r="R252" s="228">
        <f>Q252*H252</f>
        <v>0</v>
      </c>
      <c r="S252" s="228">
        <v>0.019460000000000002</v>
      </c>
      <c r="T252" s="229">
        <f>S252*H252</f>
        <v>0.17514000000000002</v>
      </c>
      <c r="AR252" s="22" t="s">
        <v>162</v>
      </c>
      <c r="AT252" s="22" t="s">
        <v>157</v>
      </c>
      <c r="AU252" s="22" t="s">
        <v>87</v>
      </c>
      <c r="AY252" s="22" t="s">
        <v>154</v>
      </c>
      <c r="BE252" s="230">
        <f>IF(N252="základní",J252,0)</f>
        <v>0</v>
      </c>
      <c r="BF252" s="230">
        <f>IF(N252="snížená",J252,0)</f>
        <v>0</v>
      </c>
      <c r="BG252" s="230">
        <f>IF(N252="zákl. přenesená",J252,0)</f>
        <v>0</v>
      </c>
      <c r="BH252" s="230">
        <f>IF(N252="sníž. přenesená",J252,0)</f>
        <v>0</v>
      </c>
      <c r="BI252" s="230">
        <f>IF(N252="nulová",J252,0)</f>
        <v>0</v>
      </c>
      <c r="BJ252" s="22" t="s">
        <v>24</v>
      </c>
      <c r="BK252" s="230">
        <f>ROUND(I252*H252,2)</f>
        <v>0</v>
      </c>
      <c r="BL252" s="22" t="s">
        <v>162</v>
      </c>
      <c r="BM252" s="22" t="s">
        <v>424</v>
      </c>
    </row>
    <row r="253" s="12" customFormat="1">
      <c r="B253" s="242"/>
      <c r="C253" s="243"/>
      <c r="D253" s="233" t="s">
        <v>164</v>
      </c>
      <c r="E253" s="244" t="s">
        <v>22</v>
      </c>
      <c r="F253" s="245" t="s">
        <v>210</v>
      </c>
      <c r="G253" s="243"/>
      <c r="H253" s="246">
        <v>9</v>
      </c>
      <c r="I253" s="247"/>
      <c r="J253" s="243"/>
      <c r="K253" s="243"/>
      <c r="L253" s="248"/>
      <c r="M253" s="249"/>
      <c r="N253" s="250"/>
      <c r="O253" s="250"/>
      <c r="P253" s="250"/>
      <c r="Q253" s="250"/>
      <c r="R253" s="250"/>
      <c r="S253" s="250"/>
      <c r="T253" s="251"/>
      <c r="AT253" s="252" t="s">
        <v>164</v>
      </c>
      <c r="AU253" s="252" t="s">
        <v>87</v>
      </c>
      <c r="AV253" s="12" t="s">
        <v>87</v>
      </c>
      <c r="AW253" s="12" t="s">
        <v>41</v>
      </c>
      <c r="AX253" s="12" t="s">
        <v>78</v>
      </c>
      <c r="AY253" s="252" t="s">
        <v>154</v>
      </c>
    </row>
    <row r="254" s="1" customFormat="1" ht="16.5" customHeight="1">
      <c r="B254" s="44"/>
      <c r="C254" s="219" t="s">
        <v>425</v>
      </c>
      <c r="D254" s="219" t="s">
        <v>157</v>
      </c>
      <c r="E254" s="220" t="s">
        <v>426</v>
      </c>
      <c r="F254" s="221" t="s">
        <v>427</v>
      </c>
      <c r="G254" s="222" t="s">
        <v>415</v>
      </c>
      <c r="H254" s="223">
        <v>1</v>
      </c>
      <c r="I254" s="224"/>
      <c r="J254" s="225">
        <f>ROUND(I254*H254,2)</f>
        <v>0</v>
      </c>
      <c r="K254" s="221" t="s">
        <v>161</v>
      </c>
      <c r="L254" s="70"/>
      <c r="M254" s="226" t="s">
        <v>22</v>
      </c>
      <c r="N254" s="227" t="s">
        <v>49</v>
      </c>
      <c r="O254" s="45"/>
      <c r="P254" s="228">
        <f>O254*H254</f>
        <v>0</v>
      </c>
      <c r="Q254" s="228">
        <v>0</v>
      </c>
      <c r="R254" s="228">
        <f>Q254*H254</f>
        <v>0</v>
      </c>
      <c r="S254" s="228">
        <v>0.024500000000000001</v>
      </c>
      <c r="T254" s="229">
        <f>S254*H254</f>
        <v>0.024500000000000001</v>
      </c>
      <c r="AR254" s="22" t="s">
        <v>162</v>
      </c>
      <c r="AT254" s="22" t="s">
        <v>157</v>
      </c>
      <c r="AU254" s="22" t="s">
        <v>87</v>
      </c>
      <c r="AY254" s="22" t="s">
        <v>154</v>
      </c>
      <c r="BE254" s="230">
        <f>IF(N254="základní",J254,0)</f>
        <v>0</v>
      </c>
      <c r="BF254" s="230">
        <f>IF(N254="snížená",J254,0)</f>
        <v>0</v>
      </c>
      <c r="BG254" s="230">
        <f>IF(N254="zákl. přenesená",J254,0)</f>
        <v>0</v>
      </c>
      <c r="BH254" s="230">
        <f>IF(N254="sníž. přenesená",J254,0)</f>
        <v>0</v>
      </c>
      <c r="BI254" s="230">
        <f>IF(N254="nulová",J254,0)</f>
        <v>0</v>
      </c>
      <c r="BJ254" s="22" t="s">
        <v>24</v>
      </c>
      <c r="BK254" s="230">
        <f>ROUND(I254*H254,2)</f>
        <v>0</v>
      </c>
      <c r="BL254" s="22" t="s">
        <v>162</v>
      </c>
      <c r="BM254" s="22" t="s">
        <v>428</v>
      </c>
    </row>
    <row r="255" s="1" customFormat="1" ht="25.5" customHeight="1">
      <c r="B255" s="44"/>
      <c r="C255" s="219" t="s">
        <v>429</v>
      </c>
      <c r="D255" s="219" t="s">
        <v>157</v>
      </c>
      <c r="E255" s="220" t="s">
        <v>430</v>
      </c>
      <c r="F255" s="221" t="s">
        <v>431</v>
      </c>
      <c r="G255" s="222" t="s">
        <v>415</v>
      </c>
      <c r="H255" s="223">
        <v>1</v>
      </c>
      <c r="I255" s="224"/>
      <c r="J255" s="225">
        <f>ROUND(I255*H255,2)</f>
        <v>0</v>
      </c>
      <c r="K255" s="221" t="s">
        <v>161</v>
      </c>
      <c r="L255" s="70"/>
      <c r="M255" s="226" t="s">
        <v>22</v>
      </c>
      <c r="N255" s="227" t="s">
        <v>49</v>
      </c>
      <c r="O255" s="45"/>
      <c r="P255" s="228">
        <f>O255*H255</f>
        <v>0</v>
      </c>
      <c r="Q255" s="228">
        <v>0</v>
      </c>
      <c r="R255" s="228">
        <f>Q255*H255</f>
        <v>0</v>
      </c>
      <c r="S255" s="228">
        <v>0.034700000000000002</v>
      </c>
      <c r="T255" s="229">
        <f>S255*H255</f>
        <v>0.034700000000000002</v>
      </c>
      <c r="AR255" s="22" t="s">
        <v>162</v>
      </c>
      <c r="AT255" s="22" t="s">
        <v>157</v>
      </c>
      <c r="AU255" s="22" t="s">
        <v>87</v>
      </c>
      <c r="AY255" s="22" t="s">
        <v>154</v>
      </c>
      <c r="BE255" s="230">
        <f>IF(N255="základní",J255,0)</f>
        <v>0</v>
      </c>
      <c r="BF255" s="230">
        <f>IF(N255="snížená",J255,0)</f>
        <v>0</v>
      </c>
      <c r="BG255" s="230">
        <f>IF(N255="zákl. přenesená",J255,0)</f>
        <v>0</v>
      </c>
      <c r="BH255" s="230">
        <f>IF(N255="sníž. přenesená",J255,0)</f>
        <v>0</v>
      </c>
      <c r="BI255" s="230">
        <f>IF(N255="nulová",J255,0)</f>
        <v>0</v>
      </c>
      <c r="BJ255" s="22" t="s">
        <v>24</v>
      </c>
      <c r="BK255" s="230">
        <f>ROUND(I255*H255,2)</f>
        <v>0</v>
      </c>
      <c r="BL255" s="22" t="s">
        <v>162</v>
      </c>
      <c r="BM255" s="22" t="s">
        <v>432</v>
      </c>
    </row>
    <row r="256" s="1" customFormat="1" ht="16.5" customHeight="1">
      <c r="B256" s="44"/>
      <c r="C256" s="219" t="s">
        <v>433</v>
      </c>
      <c r="D256" s="219" t="s">
        <v>157</v>
      </c>
      <c r="E256" s="220" t="s">
        <v>434</v>
      </c>
      <c r="F256" s="221" t="s">
        <v>435</v>
      </c>
      <c r="G256" s="222" t="s">
        <v>415</v>
      </c>
      <c r="H256" s="223">
        <v>10</v>
      </c>
      <c r="I256" s="224"/>
      <c r="J256" s="225">
        <f>ROUND(I256*H256,2)</f>
        <v>0</v>
      </c>
      <c r="K256" s="221" t="s">
        <v>161</v>
      </c>
      <c r="L256" s="70"/>
      <c r="M256" s="226" t="s">
        <v>22</v>
      </c>
      <c r="N256" s="227" t="s">
        <v>49</v>
      </c>
      <c r="O256" s="45"/>
      <c r="P256" s="228">
        <f>O256*H256</f>
        <v>0</v>
      </c>
      <c r="Q256" s="228">
        <v>0</v>
      </c>
      <c r="R256" s="228">
        <f>Q256*H256</f>
        <v>0</v>
      </c>
      <c r="S256" s="228">
        <v>0.00156</v>
      </c>
      <c r="T256" s="229">
        <f>S256*H256</f>
        <v>0.015599999999999999</v>
      </c>
      <c r="AR256" s="22" t="s">
        <v>162</v>
      </c>
      <c r="AT256" s="22" t="s">
        <v>157</v>
      </c>
      <c r="AU256" s="22" t="s">
        <v>87</v>
      </c>
      <c r="AY256" s="22" t="s">
        <v>154</v>
      </c>
      <c r="BE256" s="230">
        <f>IF(N256="základní",J256,0)</f>
        <v>0</v>
      </c>
      <c r="BF256" s="230">
        <f>IF(N256="snížená",J256,0)</f>
        <v>0</v>
      </c>
      <c r="BG256" s="230">
        <f>IF(N256="zákl. přenesená",J256,0)</f>
        <v>0</v>
      </c>
      <c r="BH256" s="230">
        <f>IF(N256="sníž. přenesená",J256,0)</f>
        <v>0</v>
      </c>
      <c r="BI256" s="230">
        <f>IF(N256="nulová",J256,0)</f>
        <v>0</v>
      </c>
      <c r="BJ256" s="22" t="s">
        <v>24</v>
      </c>
      <c r="BK256" s="230">
        <f>ROUND(I256*H256,2)</f>
        <v>0</v>
      </c>
      <c r="BL256" s="22" t="s">
        <v>162</v>
      </c>
      <c r="BM256" s="22" t="s">
        <v>436</v>
      </c>
    </row>
    <row r="257" s="1" customFormat="1" ht="16.5" customHeight="1">
      <c r="B257" s="44"/>
      <c r="C257" s="219" t="s">
        <v>437</v>
      </c>
      <c r="D257" s="219" t="s">
        <v>157</v>
      </c>
      <c r="E257" s="220" t="s">
        <v>438</v>
      </c>
      <c r="F257" s="221" t="s">
        <v>439</v>
      </c>
      <c r="G257" s="222" t="s">
        <v>169</v>
      </c>
      <c r="H257" s="223">
        <v>1</v>
      </c>
      <c r="I257" s="224"/>
      <c r="J257" s="225">
        <f>ROUND(I257*H257,2)</f>
        <v>0</v>
      </c>
      <c r="K257" s="221" t="s">
        <v>161</v>
      </c>
      <c r="L257" s="70"/>
      <c r="M257" s="226" t="s">
        <v>22</v>
      </c>
      <c r="N257" s="227" t="s">
        <v>49</v>
      </c>
      <c r="O257" s="45"/>
      <c r="P257" s="228">
        <f>O257*H257</f>
        <v>0</v>
      </c>
      <c r="Q257" s="228">
        <v>0</v>
      </c>
      <c r="R257" s="228">
        <f>Q257*H257</f>
        <v>0</v>
      </c>
      <c r="S257" s="228">
        <v>0.0022499999999999998</v>
      </c>
      <c r="T257" s="229">
        <f>S257*H257</f>
        <v>0.0022499999999999998</v>
      </c>
      <c r="AR257" s="22" t="s">
        <v>162</v>
      </c>
      <c r="AT257" s="22" t="s">
        <v>157</v>
      </c>
      <c r="AU257" s="22" t="s">
        <v>87</v>
      </c>
      <c r="AY257" s="22" t="s">
        <v>154</v>
      </c>
      <c r="BE257" s="230">
        <f>IF(N257="základní",J257,0)</f>
        <v>0</v>
      </c>
      <c r="BF257" s="230">
        <f>IF(N257="snížená",J257,0)</f>
        <v>0</v>
      </c>
      <c r="BG257" s="230">
        <f>IF(N257="zákl. přenesená",J257,0)</f>
        <v>0</v>
      </c>
      <c r="BH257" s="230">
        <f>IF(N257="sníž. přenesená",J257,0)</f>
        <v>0</v>
      </c>
      <c r="BI257" s="230">
        <f>IF(N257="nulová",J257,0)</f>
        <v>0</v>
      </c>
      <c r="BJ257" s="22" t="s">
        <v>24</v>
      </c>
      <c r="BK257" s="230">
        <f>ROUND(I257*H257,2)</f>
        <v>0</v>
      </c>
      <c r="BL257" s="22" t="s">
        <v>162</v>
      </c>
      <c r="BM257" s="22" t="s">
        <v>440</v>
      </c>
    </row>
    <row r="258" s="1" customFormat="1" ht="16.5" customHeight="1">
      <c r="B258" s="44"/>
      <c r="C258" s="219" t="s">
        <v>441</v>
      </c>
      <c r="D258" s="219" t="s">
        <v>157</v>
      </c>
      <c r="E258" s="220" t="s">
        <v>442</v>
      </c>
      <c r="F258" s="221" t="s">
        <v>443</v>
      </c>
      <c r="G258" s="222" t="s">
        <v>169</v>
      </c>
      <c r="H258" s="223">
        <v>22</v>
      </c>
      <c r="I258" s="224"/>
      <c r="J258" s="225">
        <f>ROUND(I258*H258,2)</f>
        <v>0</v>
      </c>
      <c r="K258" s="221" t="s">
        <v>161</v>
      </c>
      <c r="L258" s="70"/>
      <c r="M258" s="226" t="s">
        <v>22</v>
      </c>
      <c r="N258" s="227" t="s">
        <v>49</v>
      </c>
      <c r="O258" s="45"/>
      <c r="P258" s="228">
        <f>O258*H258</f>
        <v>0</v>
      </c>
      <c r="Q258" s="228">
        <v>0</v>
      </c>
      <c r="R258" s="228">
        <f>Q258*H258</f>
        <v>0</v>
      </c>
      <c r="S258" s="228">
        <v>0.00048999999999999998</v>
      </c>
      <c r="T258" s="229">
        <f>S258*H258</f>
        <v>0.01078</v>
      </c>
      <c r="AR258" s="22" t="s">
        <v>162</v>
      </c>
      <c r="AT258" s="22" t="s">
        <v>157</v>
      </c>
      <c r="AU258" s="22" t="s">
        <v>87</v>
      </c>
      <c r="AY258" s="22" t="s">
        <v>154</v>
      </c>
      <c r="BE258" s="230">
        <f>IF(N258="základní",J258,0)</f>
        <v>0</v>
      </c>
      <c r="BF258" s="230">
        <f>IF(N258="snížená",J258,0)</f>
        <v>0</v>
      </c>
      <c r="BG258" s="230">
        <f>IF(N258="zákl. přenesená",J258,0)</f>
        <v>0</v>
      </c>
      <c r="BH258" s="230">
        <f>IF(N258="sníž. přenesená",J258,0)</f>
        <v>0</v>
      </c>
      <c r="BI258" s="230">
        <f>IF(N258="nulová",J258,0)</f>
        <v>0</v>
      </c>
      <c r="BJ258" s="22" t="s">
        <v>24</v>
      </c>
      <c r="BK258" s="230">
        <f>ROUND(I258*H258,2)</f>
        <v>0</v>
      </c>
      <c r="BL258" s="22" t="s">
        <v>162</v>
      </c>
      <c r="BM258" s="22" t="s">
        <v>444</v>
      </c>
    </row>
    <row r="259" s="1" customFormat="1" ht="25.5" customHeight="1">
      <c r="B259" s="44"/>
      <c r="C259" s="219" t="s">
        <v>445</v>
      </c>
      <c r="D259" s="219" t="s">
        <v>157</v>
      </c>
      <c r="E259" s="220" t="s">
        <v>446</v>
      </c>
      <c r="F259" s="221" t="s">
        <v>447</v>
      </c>
      <c r="G259" s="222" t="s">
        <v>169</v>
      </c>
      <c r="H259" s="223">
        <v>1</v>
      </c>
      <c r="I259" s="224"/>
      <c r="J259" s="225">
        <f>ROUND(I259*H259,2)</f>
        <v>0</v>
      </c>
      <c r="K259" s="221" t="s">
        <v>161</v>
      </c>
      <c r="L259" s="70"/>
      <c r="M259" s="226" t="s">
        <v>22</v>
      </c>
      <c r="N259" s="227" t="s">
        <v>49</v>
      </c>
      <c r="O259" s="45"/>
      <c r="P259" s="228">
        <f>O259*H259</f>
        <v>0</v>
      </c>
      <c r="Q259" s="228">
        <v>0</v>
      </c>
      <c r="R259" s="228">
        <f>Q259*H259</f>
        <v>0</v>
      </c>
      <c r="S259" s="228">
        <v>0.042849999999999999</v>
      </c>
      <c r="T259" s="229">
        <f>S259*H259</f>
        <v>0.042849999999999999</v>
      </c>
      <c r="AR259" s="22" t="s">
        <v>162</v>
      </c>
      <c r="AT259" s="22" t="s">
        <v>157</v>
      </c>
      <c r="AU259" s="22" t="s">
        <v>87</v>
      </c>
      <c r="AY259" s="22" t="s">
        <v>154</v>
      </c>
      <c r="BE259" s="230">
        <f>IF(N259="základní",J259,0)</f>
        <v>0</v>
      </c>
      <c r="BF259" s="230">
        <f>IF(N259="snížená",J259,0)</f>
        <v>0</v>
      </c>
      <c r="BG259" s="230">
        <f>IF(N259="zákl. přenesená",J259,0)</f>
        <v>0</v>
      </c>
      <c r="BH259" s="230">
        <f>IF(N259="sníž. přenesená",J259,0)</f>
        <v>0</v>
      </c>
      <c r="BI259" s="230">
        <f>IF(N259="nulová",J259,0)</f>
        <v>0</v>
      </c>
      <c r="BJ259" s="22" t="s">
        <v>24</v>
      </c>
      <c r="BK259" s="230">
        <f>ROUND(I259*H259,2)</f>
        <v>0</v>
      </c>
      <c r="BL259" s="22" t="s">
        <v>162</v>
      </c>
      <c r="BM259" s="22" t="s">
        <v>448</v>
      </c>
    </row>
    <row r="260" s="1" customFormat="1" ht="16.5" customHeight="1">
      <c r="B260" s="44"/>
      <c r="C260" s="219" t="s">
        <v>449</v>
      </c>
      <c r="D260" s="219" t="s">
        <v>157</v>
      </c>
      <c r="E260" s="220" t="s">
        <v>450</v>
      </c>
      <c r="F260" s="221" t="s">
        <v>451</v>
      </c>
      <c r="G260" s="222" t="s">
        <v>188</v>
      </c>
      <c r="H260" s="223">
        <v>15.5</v>
      </c>
      <c r="I260" s="224"/>
      <c r="J260" s="225">
        <f>ROUND(I260*H260,2)</f>
        <v>0</v>
      </c>
      <c r="K260" s="221" t="s">
        <v>161</v>
      </c>
      <c r="L260" s="70"/>
      <c r="M260" s="226" t="s">
        <v>22</v>
      </c>
      <c r="N260" s="227" t="s">
        <v>49</v>
      </c>
      <c r="O260" s="45"/>
      <c r="P260" s="228">
        <f>O260*H260</f>
        <v>0</v>
      </c>
      <c r="Q260" s="228">
        <v>0</v>
      </c>
      <c r="R260" s="228">
        <f>Q260*H260</f>
        <v>0</v>
      </c>
      <c r="S260" s="228">
        <v>0.017999999999999999</v>
      </c>
      <c r="T260" s="229">
        <f>S260*H260</f>
        <v>0.27899999999999997</v>
      </c>
      <c r="AR260" s="22" t="s">
        <v>162</v>
      </c>
      <c r="AT260" s="22" t="s">
        <v>157</v>
      </c>
      <c r="AU260" s="22" t="s">
        <v>87</v>
      </c>
      <c r="AY260" s="22" t="s">
        <v>154</v>
      </c>
      <c r="BE260" s="230">
        <f>IF(N260="základní",J260,0)</f>
        <v>0</v>
      </c>
      <c r="BF260" s="230">
        <f>IF(N260="snížená",J260,0)</f>
        <v>0</v>
      </c>
      <c r="BG260" s="230">
        <f>IF(N260="zákl. přenesená",J260,0)</f>
        <v>0</v>
      </c>
      <c r="BH260" s="230">
        <f>IF(N260="sníž. přenesená",J260,0)</f>
        <v>0</v>
      </c>
      <c r="BI260" s="230">
        <f>IF(N260="nulová",J260,0)</f>
        <v>0</v>
      </c>
      <c r="BJ260" s="22" t="s">
        <v>24</v>
      </c>
      <c r="BK260" s="230">
        <f>ROUND(I260*H260,2)</f>
        <v>0</v>
      </c>
      <c r="BL260" s="22" t="s">
        <v>162</v>
      </c>
      <c r="BM260" s="22" t="s">
        <v>452</v>
      </c>
    </row>
    <row r="261" s="12" customFormat="1">
      <c r="B261" s="242"/>
      <c r="C261" s="243"/>
      <c r="D261" s="233" t="s">
        <v>164</v>
      </c>
      <c r="E261" s="244" t="s">
        <v>22</v>
      </c>
      <c r="F261" s="245" t="s">
        <v>453</v>
      </c>
      <c r="G261" s="243"/>
      <c r="H261" s="246">
        <v>15.5</v>
      </c>
      <c r="I261" s="247"/>
      <c r="J261" s="243"/>
      <c r="K261" s="243"/>
      <c r="L261" s="248"/>
      <c r="M261" s="249"/>
      <c r="N261" s="250"/>
      <c r="O261" s="250"/>
      <c r="P261" s="250"/>
      <c r="Q261" s="250"/>
      <c r="R261" s="250"/>
      <c r="S261" s="250"/>
      <c r="T261" s="251"/>
      <c r="AT261" s="252" t="s">
        <v>164</v>
      </c>
      <c r="AU261" s="252" t="s">
        <v>87</v>
      </c>
      <c r="AV261" s="12" t="s">
        <v>87</v>
      </c>
      <c r="AW261" s="12" t="s">
        <v>41</v>
      </c>
      <c r="AX261" s="12" t="s">
        <v>78</v>
      </c>
      <c r="AY261" s="252" t="s">
        <v>154</v>
      </c>
    </row>
    <row r="262" s="1" customFormat="1" ht="25.5" customHeight="1">
      <c r="B262" s="44"/>
      <c r="C262" s="219" t="s">
        <v>454</v>
      </c>
      <c r="D262" s="219" t="s">
        <v>157</v>
      </c>
      <c r="E262" s="220" t="s">
        <v>455</v>
      </c>
      <c r="F262" s="221" t="s">
        <v>456</v>
      </c>
      <c r="G262" s="222" t="s">
        <v>188</v>
      </c>
      <c r="H262" s="223">
        <v>188.11000000000001</v>
      </c>
      <c r="I262" s="224"/>
      <c r="J262" s="225">
        <f>ROUND(I262*H262,2)</f>
        <v>0</v>
      </c>
      <c r="K262" s="221" t="s">
        <v>161</v>
      </c>
      <c r="L262" s="70"/>
      <c r="M262" s="226" t="s">
        <v>22</v>
      </c>
      <c r="N262" s="227" t="s">
        <v>49</v>
      </c>
      <c r="O262" s="45"/>
      <c r="P262" s="228">
        <f>O262*H262</f>
        <v>0</v>
      </c>
      <c r="Q262" s="228">
        <v>0</v>
      </c>
      <c r="R262" s="228">
        <f>Q262*H262</f>
        <v>0</v>
      </c>
      <c r="S262" s="228">
        <v>0.0040000000000000001</v>
      </c>
      <c r="T262" s="229">
        <f>S262*H262</f>
        <v>0.75244000000000011</v>
      </c>
      <c r="AR262" s="22" t="s">
        <v>242</v>
      </c>
      <c r="AT262" s="22" t="s">
        <v>157</v>
      </c>
      <c r="AU262" s="22" t="s">
        <v>87</v>
      </c>
      <c r="AY262" s="22" t="s">
        <v>154</v>
      </c>
      <c r="BE262" s="230">
        <f>IF(N262="základní",J262,0)</f>
        <v>0</v>
      </c>
      <c r="BF262" s="230">
        <f>IF(N262="snížená",J262,0)</f>
        <v>0</v>
      </c>
      <c r="BG262" s="230">
        <f>IF(N262="zákl. přenesená",J262,0)</f>
        <v>0</v>
      </c>
      <c r="BH262" s="230">
        <f>IF(N262="sníž. přenesená",J262,0)</f>
        <v>0</v>
      </c>
      <c r="BI262" s="230">
        <f>IF(N262="nulová",J262,0)</f>
        <v>0</v>
      </c>
      <c r="BJ262" s="22" t="s">
        <v>24</v>
      </c>
      <c r="BK262" s="230">
        <f>ROUND(I262*H262,2)</f>
        <v>0</v>
      </c>
      <c r="BL262" s="22" t="s">
        <v>242</v>
      </c>
      <c r="BM262" s="22" t="s">
        <v>457</v>
      </c>
    </row>
    <row r="263" s="1" customFormat="1" ht="25.5" customHeight="1">
      <c r="B263" s="44"/>
      <c r="C263" s="219" t="s">
        <v>458</v>
      </c>
      <c r="D263" s="219" t="s">
        <v>157</v>
      </c>
      <c r="E263" s="220" t="s">
        <v>459</v>
      </c>
      <c r="F263" s="221" t="s">
        <v>460</v>
      </c>
      <c r="G263" s="222" t="s">
        <v>188</v>
      </c>
      <c r="H263" s="223">
        <v>190.82599999999999</v>
      </c>
      <c r="I263" s="224"/>
      <c r="J263" s="225">
        <f>ROUND(I263*H263,2)</f>
        <v>0</v>
      </c>
      <c r="K263" s="221" t="s">
        <v>161</v>
      </c>
      <c r="L263" s="70"/>
      <c r="M263" s="226" t="s">
        <v>22</v>
      </c>
      <c r="N263" s="227" t="s">
        <v>49</v>
      </c>
      <c r="O263" s="45"/>
      <c r="P263" s="228">
        <f>O263*H263</f>
        <v>0</v>
      </c>
      <c r="Q263" s="228">
        <v>0</v>
      </c>
      <c r="R263" s="228">
        <f>Q263*H263</f>
        <v>0</v>
      </c>
      <c r="S263" s="228">
        <v>0.01</v>
      </c>
      <c r="T263" s="229">
        <f>S263*H263</f>
        <v>1.9082600000000001</v>
      </c>
      <c r="AR263" s="22" t="s">
        <v>242</v>
      </c>
      <c r="AT263" s="22" t="s">
        <v>157</v>
      </c>
      <c r="AU263" s="22" t="s">
        <v>87</v>
      </c>
      <c r="AY263" s="22" t="s">
        <v>154</v>
      </c>
      <c r="BE263" s="230">
        <f>IF(N263="základní",J263,0)</f>
        <v>0</v>
      </c>
      <c r="BF263" s="230">
        <f>IF(N263="snížená",J263,0)</f>
        <v>0</v>
      </c>
      <c r="BG263" s="230">
        <f>IF(N263="zákl. přenesená",J263,0)</f>
        <v>0</v>
      </c>
      <c r="BH263" s="230">
        <f>IF(N263="sníž. přenesená",J263,0)</f>
        <v>0</v>
      </c>
      <c r="BI263" s="230">
        <f>IF(N263="nulová",J263,0)</f>
        <v>0</v>
      </c>
      <c r="BJ263" s="22" t="s">
        <v>24</v>
      </c>
      <c r="BK263" s="230">
        <f>ROUND(I263*H263,2)</f>
        <v>0</v>
      </c>
      <c r="BL263" s="22" t="s">
        <v>242</v>
      </c>
      <c r="BM263" s="22" t="s">
        <v>461</v>
      </c>
    </row>
    <row r="264" s="1" customFormat="1" ht="25.5" customHeight="1">
      <c r="B264" s="44"/>
      <c r="C264" s="219" t="s">
        <v>462</v>
      </c>
      <c r="D264" s="219" t="s">
        <v>157</v>
      </c>
      <c r="E264" s="220" t="s">
        <v>463</v>
      </c>
      <c r="F264" s="221" t="s">
        <v>464</v>
      </c>
      <c r="G264" s="222" t="s">
        <v>188</v>
      </c>
      <c r="H264" s="223">
        <v>61.930999999999997</v>
      </c>
      <c r="I264" s="224"/>
      <c r="J264" s="225">
        <f>ROUND(I264*H264,2)</f>
        <v>0</v>
      </c>
      <c r="K264" s="221" t="s">
        <v>161</v>
      </c>
      <c r="L264" s="70"/>
      <c r="M264" s="226" t="s">
        <v>22</v>
      </c>
      <c r="N264" s="227" t="s">
        <v>49</v>
      </c>
      <c r="O264" s="45"/>
      <c r="P264" s="228">
        <f>O264*H264</f>
        <v>0</v>
      </c>
      <c r="Q264" s="228">
        <v>0</v>
      </c>
      <c r="R264" s="228">
        <f>Q264*H264</f>
        <v>0</v>
      </c>
      <c r="S264" s="228">
        <v>0.045999999999999999</v>
      </c>
      <c r="T264" s="229">
        <f>S264*H264</f>
        <v>2.8488259999999999</v>
      </c>
      <c r="AR264" s="22" t="s">
        <v>242</v>
      </c>
      <c r="AT264" s="22" t="s">
        <v>157</v>
      </c>
      <c r="AU264" s="22" t="s">
        <v>87</v>
      </c>
      <c r="AY264" s="22" t="s">
        <v>154</v>
      </c>
      <c r="BE264" s="230">
        <f>IF(N264="základní",J264,0)</f>
        <v>0</v>
      </c>
      <c r="BF264" s="230">
        <f>IF(N264="snížená",J264,0)</f>
        <v>0</v>
      </c>
      <c r="BG264" s="230">
        <f>IF(N264="zákl. přenesená",J264,0)</f>
        <v>0</v>
      </c>
      <c r="BH264" s="230">
        <f>IF(N264="sníž. přenesená",J264,0)</f>
        <v>0</v>
      </c>
      <c r="BI264" s="230">
        <f>IF(N264="nulová",J264,0)</f>
        <v>0</v>
      </c>
      <c r="BJ264" s="22" t="s">
        <v>24</v>
      </c>
      <c r="BK264" s="230">
        <f>ROUND(I264*H264,2)</f>
        <v>0</v>
      </c>
      <c r="BL264" s="22" t="s">
        <v>242</v>
      </c>
      <c r="BM264" s="22" t="s">
        <v>465</v>
      </c>
    </row>
    <row r="265" s="11" customFormat="1">
      <c r="B265" s="231"/>
      <c r="C265" s="232"/>
      <c r="D265" s="233" t="s">
        <v>164</v>
      </c>
      <c r="E265" s="234" t="s">
        <v>22</v>
      </c>
      <c r="F265" s="235" t="s">
        <v>165</v>
      </c>
      <c r="G265" s="232"/>
      <c r="H265" s="234" t="s">
        <v>22</v>
      </c>
      <c r="I265" s="236"/>
      <c r="J265" s="232"/>
      <c r="K265" s="232"/>
      <c r="L265" s="237"/>
      <c r="M265" s="238"/>
      <c r="N265" s="239"/>
      <c r="O265" s="239"/>
      <c r="P265" s="239"/>
      <c r="Q265" s="239"/>
      <c r="R265" s="239"/>
      <c r="S265" s="239"/>
      <c r="T265" s="240"/>
      <c r="AT265" s="241" t="s">
        <v>164</v>
      </c>
      <c r="AU265" s="241" t="s">
        <v>87</v>
      </c>
      <c r="AV265" s="11" t="s">
        <v>24</v>
      </c>
      <c r="AW265" s="11" t="s">
        <v>41</v>
      </c>
      <c r="AX265" s="11" t="s">
        <v>78</v>
      </c>
      <c r="AY265" s="241" t="s">
        <v>154</v>
      </c>
    </row>
    <row r="266" s="12" customFormat="1">
      <c r="B266" s="242"/>
      <c r="C266" s="243"/>
      <c r="D266" s="233" t="s">
        <v>164</v>
      </c>
      <c r="E266" s="244" t="s">
        <v>22</v>
      </c>
      <c r="F266" s="245" t="s">
        <v>466</v>
      </c>
      <c r="G266" s="243"/>
      <c r="H266" s="246">
        <v>61.930999999999997</v>
      </c>
      <c r="I266" s="247"/>
      <c r="J266" s="243"/>
      <c r="K266" s="243"/>
      <c r="L266" s="248"/>
      <c r="M266" s="249"/>
      <c r="N266" s="250"/>
      <c r="O266" s="250"/>
      <c r="P266" s="250"/>
      <c r="Q266" s="250"/>
      <c r="R266" s="250"/>
      <c r="S266" s="250"/>
      <c r="T266" s="251"/>
      <c r="AT266" s="252" t="s">
        <v>164</v>
      </c>
      <c r="AU266" s="252" t="s">
        <v>87</v>
      </c>
      <c r="AV266" s="12" t="s">
        <v>87</v>
      </c>
      <c r="AW266" s="12" t="s">
        <v>41</v>
      </c>
      <c r="AX266" s="12" t="s">
        <v>78</v>
      </c>
      <c r="AY266" s="252" t="s">
        <v>154</v>
      </c>
    </row>
    <row r="267" s="1" customFormat="1" ht="25.5" customHeight="1">
      <c r="B267" s="44"/>
      <c r="C267" s="219" t="s">
        <v>467</v>
      </c>
      <c r="D267" s="219" t="s">
        <v>157</v>
      </c>
      <c r="E267" s="220" t="s">
        <v>468</v>
      </c>
      <c r="F267" s="221" t="s">
        <v>469</v>
      </c>
      <c r="G267" s="222" t="s">
        <v>207</v>
      </c>
      <c r="H267" s="223">
        <v>50</v>
      </c>
      <c r="I267" s="224"/>
      <c r="J267" s="225">
        <f>ROUND(I267*H267,2)</f>
        <v>0</v>
      </c>
      <c r="K267" s="221" t="s">
        <v>22</v>
      </c>
      <c r="L267" s="70"/>
      <c r="M267" s="226" t="s">
        <v>22</v>
      </c>
      <c r="N267" s="227" t="s">
        <v>49</v>
      </c>
      <c r="O267" s="45"/>
      <c r="P267" s="228">
        <f>O267*H267</f>
        <v>0</v>
      </c>
      <c r="Q267" s="228">
        <v>0</v>
      </c>
      <c r="R267" s="228">
        <f>Q267*H267</f>
        <v>0</v>
      </c>
      <c r="S267" s="228">
        <v>0</v>
      </c>
      <c r="T267" s="229">
        <f>S267*H267</f>
        <v>0</v>
      </c>
      <c r="AR267" s="22" t="s">
        <v>242</v>
      </c>
      <c r="AT267" s="22" t="s">
        <v>157</v>
      </c>
      <c r="AU267" s="22" t="s">
        <v>87</v>
      </c>
      <c r="AY267" s="22" t="s">
        <v>154</v>
      </c>
      <c r="BE267" s="230">
        <f>IF(N267="základní",J267,0)</f>
        <v>0</v>
      </c>
      <c r="BF267" s="230">
        <f>IF(N267="snížená",J267,0)</f>
        <v>0</v>
      </c>
      <c r="BG267" s="230">
        <f>IF(N267="zákl. přenesená",J267,0)</f>
        <v>0</v>
      </c>
      <c r="BH267" s="230">
        <f>IF(N267="sníž. přenesená",J267,0)</f>
        <v>0</v>
      </c>
      <c r="BI267" s="230">
        <f>IF(N267="nulová",J267,0)</f>
        <v>0</v>
      </c>
      <c r="BJ267" s="22" t="s">
        <v>24</v>
      </c>
      <c r="BK267" s="230">
        <f>ROUND(I267*H267,2)</f>
        <v>0</v>
      </c>
      <c r="BL267" s="22" t="s">
        <v>242</v>
      </c>
      <c r="BM267" s="22" t="s">
        <v>470</v>
      </c>
    </row>
    <row r="268" s="1" customFormat="1" ht="16.5" customHeight="1">
      <c r="B268" s="44"/>
      <c r="C268" s="219" t="s">
        <v>471</v>
      </c>
      <c r="D268" s="219" t="s">
        <v>157</v>
      </c>
      <c r="E268" s="220" t="s">
        <v>472</v>
      </c>
      <c r="F268" s="221" t="s">
        <v>473</v>
      </c>
      <c r="G268" s="222" t="s">
        <v>207</v>
      </c>
      <c r="H268" s="223">
        <v>50</v>
      </c>
      <c r="I268" s="224"/>
      <c r="J268" s="225">
        <f>ROUND(I268*H268,2)</f>
        <v>0</v>
      </c>
      <c r="K268" s="221" t="s">
        <v>22</v>
      </c>
      <c r="L268" s="70"/>
      <c r="M268" s="226" t="s">
        <v>22</v>
      </c>
      <c r="N268" s="227" t="s">
        <v>49</v>
      </c>
      <c r="O268" s="45"/>
      <c r="P268" s="228">
        <f>O268*H268</f>
        <v>0</v>
      </c>
      <c r="Q268" s="228">
        <v>0</v>
      </c>
      <c r="R268" s="228">
        <f>Q268*H268</f>
        <v>0</v>
      </c>
      <c r="S268" s="228">
        <v>0</v>
      </c>
      <c r="T268" s="229">
        <f>S268*H268</f>
        <v>0</v>
      </c>
      <c r="AR268" s="22" t="s">
        <v>242</v>
      </c>
      <c r="AT268" s="22" t="s">
        <v>157</v>
      </c>
      <c r="AU268" s="22" t="s">
        <v>87</v>
      </c>
      <c r="AY268" s="22" t="s">
        <v>154</v>
      </c>
      <c r="BE268" s="230">
        <f>IF(N268="základní",J268,0)</f>
        <v>0</v>
      </c>
      <c r="BF268" s="230">
        <f>IF(N268="snížená",J268,0)</f>
        <v>0</v>
      </c>
      <c r="BG268" s="230">
        <f>IF(N268="zákl. přenesená",J268,0)</f>
        <v>0</v>
      </c>
      <c r="BH268" s="230">
        <f>IF(N268="sníž. přenesená",J268,0)</f>
        <v>0</v>
      </c>
      <c r="BI268" s="230">
        <f>IF(N268="nulová",J268,0)</f>
        <v>0</v>
      </c>
      <c r="BJ268" s="22" t="s">
        <v>24</v>
      </c>
      <c r="BK268" s="230">
        <f>ROUND(I268*H268,2)</f>
        <v>0</v>
      </c>
      <c r="BL268" s="22" t="s">
        <v>242</v>
      </c>
      <c r="BM268" s="22" t="s">
        <v>474</v>
      </c>
    </row>
    <row r="269" s="10" customFormat="1" ht="29.88" customHeight="1">
      <c r="B269" s="203"/>
      <c r="C269" s="204"/>
      <c r="D269" s="205" t="s">
        <v>77</v>
      </c>
      <c r="E269" s="217" t="s">
        <v>475</v>
      </c>
      <c r="F269" s="217" t="s">
        <v>476</v>
      </c>
      <c r="G269" s="204"/>
      <c r="H269" s="204"/>
      <c r="I269" s="207"/>
      <c r="J269" s="218">
        <f>BK269</f>
        <v>0</v>
      </c>
      <c r="K269" s="204"/>
      <c r="L269" s="209"/>
      <c r="M269" s="210"/>
      <c r="N269" s="211"/>
      <c r="O269" s="211"/>
      <c r="P269" s="212">
        <f>SUM(P270:P280)</f>
        <v>0</v>
      </c>
      <c r="Q269" s="211"/>
      <c r="R269" s="212">
        <f>SUM(R270:R280)</f>
        <v>0</v>
      </c>
      <c r="S269" s="211"/>
      <c r="T269" s="213">
        <f>SUM(T270:T280)</f>
        <v>0</v>
      </c>
      <c r="AR269" s="214" t="s">
        <v>24</v>
      </c>
      <c r="AT269" s="215" t="s">
        <v>77</v>
      </c>
      <c r="AU269" s="215" t="s">
        <v>24</v>
      </c>
      <c r="AY269" s="214" t="s">
        <v>154</v>
      </c>
      <c r="BK269" s="216">
        <f>SUM(BK270:BK280)</f>
        <v>0</v>
      </c>
    </row>
    <row r="270" s="1" customFormat="1" ht="165.75" customHeight="1">
      <c r="B270" s="44"/>
      <c r="C270" s="219" t="s">
        <v>477</v>
      </c>
      <c r="D270" s="219" t="s">
        <v>157</v>
      </c>
      <c r="E270" s="220" t="s">
        <v>478</v>
      </c>
      <c r="F270" s="221" t="s">
        <v>479</v>
      </c>
      <c r="G270" s="222" t="s">
        <v>173</v>
      </c>
      <c r="H270" s="223">
        <v>199.66300000000001</v>
      </c>
      <c r="I270" s="224"/>
      <c r="J270" s="225">
        <f>ROUND(I270*H270,2)</f>
        <v>0</v>
      </c>
      <c r="K270" s="221" t="s">
        <v>161</v>
      </c>
      <c r="L270" s="70"/>
      <c r="M270" s="226" t="s">
        <v>22</v>
      </c>
      <c r="N270" s="227" t="s">
        <v>49</v>
      </c>
      <c r="O270" s="45"/>
      <c r="P270" s="228">
        <f>O270*H270</f>
        <v>0</v>
      </c>
      <c r="Q270" s="228">
        <v>0</v>
      </c>
      <c r="R270" s="228">
        <f>Q270*H270</f>
        <v>0</v>
      </c>
      <c r="S270" s="228">
        <v>0</v>
      </c>
      <c r="T270" s="229">
        <f>S270*H270</f>
        <v>0</v>
      </c>
      <c r="AR270" s="22" t="s">
        <v>162</v>
      </c>
      <c r="AT270" s="22" t="s">
        <v>157</v>
      </c>
      <c r="AU270" s="22" t="s">
        <v>87</v>
      </c>
      <c r="AY270" s="22" t="s">
        <v>154</v>
      </c>
      <c r="BE270" s="230">
        <f>IF(N270="základní",J270,0)</f>
        <v>0</v>
      </c>
      <c r="BF270" s="230">
        <f>IF(N270="snížená",J270,0)</f>
        <v>0</v>
      </c>
      <c r="BG270" s="230">
        <f>IF(N270="zákl. přenesená",J270,0)</f>
        <v>0</v>
      </c>
      <c r="BH270" s="230">
        <f>IF(N270="sníž. přenesená",J270,0)</f>
        <v>0</v>
      </c>
      <c r="BI270" s="230">
        <f>IF(N270="nulová",J270,0)</f>
        <v>0</v>
      </c>
      <c r="BJ270" s="22" t="s">
        <v>24</v>
      </c>
      <c r="BK270" s="230">
        <f>ROUND(I270*H270,2)</f>
        <v>0</v>
      </c>
      <c r="BL270" s="22" t="s">
        <v>162</v>
      </c>
      <c r="BM270" s="22" t="s">
        <v>480</v>
      </c>
    </row>
    <row r="271" s="12" customFormat="1">
      <c r="B271" s="242"/>
      <c r="C271" s="243"/>
      <c r="D271" s="233" t="s">
        <v>164</v>
      </c>
      <c r="E271" s="244" t="s">
        <v>22</v>
      </c>
      <c r="F271" s="245" t="s">
        <v>481</v>
      </c>
      <c r="G271" s="243"/>
      <c r="H271" s="246">
        <v>199.66300000000001</v>
      </c>
      <c r="I271" s="247"/>
      <c r="J271" s="243"/>
      <c r="K271" s="243"/>
      <c r="L271" s="248"/>
      <c r="M271" s="249"/>
      <c r="N271" s="250"/>
      <c r="O271" s="250"/>
      <c r="P271" s="250"/>
      <c r="Q271" s="250"/>
      <c r="R271" s="250"/>
      <c r="S271" s="250"/>
      <c r="T271" s="251"/>
      <c r="AT271" s="252" t="s">
        <v>164</v>
      </c>
      <c r="AU271" s="252" t="s">
        <v>87</v>
      </c>
      <c r="AV271" s="12" t="s">
        <v>87</v>
      </c>
      <c r="AW271" s="12" t="s">
        <v>41</v>
      </c>
      <c r="AX271" s="12" t="s">
        <v>78</v>
      </c>
      <c r="AY271" s="252" t="s">
        <v>154</v>
      </c>
    </row>
    <row r="272" s="1" customFormat="1" ht="38.25" customHeight="1">
      <c r="B272" s="44"/>
      <c r="C272" s="219" t="s">
        <v>482</v>
      </c>
      <c r="D272" s="219" t="s">
        <v>157</v>
      </c>
      <c r="E272" s="220" t="s">
        <v>483</v>
      </c>
      <c r="F272" s="221" t="s">
        <v>484</v>
      </c>
      <c r="G272" s="222" t="s">
        <v>173</v>
      </c>
      <c r="H272" s="223">
        <v>19.724</v>
      </c>
      <c r="I272" s="224"/>
      <c r="J272" s="225">
        <f>ROUND(I272*H272,2)</f>
        <v>0</v>
      </c>
      <c r="K272" s="221" t="s">
        <v>161</v>
      </c>
      <c r="L272" s="70"/>
      <c r="M272" s="226" t="s">
        <v>22</v>
      </c>
      <c r="N272" s="227" t="s">
        <v>49</v>
      </c>
      <c r="O272" s="45"/>
      <c r="P272" s="228">
        <f>O272*H272</f>
        <v>0</v>
      </c>
      <c r="Q272" s="228">
        <v>0</v>
      </c>
      <c r="R272" s="228">
        <f>Q272*H272</f>
        <v>0</v>
      </c>
      <c r="S272" s="228">
        <v>0</v>
      </c>
      <c r="T272" s="229">
        <f>S272*H272</f>
        <v>0</v>
      </c>
      <c r="AR272" s="22" t="s">
        <v>162</v>
      </c>
      <c r="AT272" s="22" t="s">
        <v>157</v>
      </c>
      <c r="AU272" s="22" t="s">
        <v>87</v>
      </c>
      <c r="AY272" s="22" t="s">
        <v>154</v>
      </c>
      <c r="BE272" s="230">
        <f>IF(N272="základní",J272,0)</f>
        <v>0</v>
      </c>
      <c r="BF272" s="230">
        <f>IF(N272="snížená",J272,0)</f>
        <v>0</v>
      </c>
      <c r="BG272" s="230">
        <f>IF(N272="zákl. přenesená",J272,0)</f>
        <v>0</v>
      </c>
      <c r="BH272" s="230">
        <f>IF(N272="sníž. přenesená",J272,0)</f>
        <v>0</v>
      </c>
      <c r="BI272" s="230">
        <f>IF(N272="nulová",J272,0)</f>
        <v>0</v>
      </c>
      <c r="BJ272" s="22" t="s">
        <v>24</v>
      </c>
      <c r="BK272" s="230">
        <f>ROUND(I272*H272,2)</f>
        <v>0</v>
      </c>
      <c r="BL272" s="22" t="s">
        <v>162</v>
      </c>
      <c r="BM272" s="22" t="s">
        <v>485</v>
      </c>
    </row>
    <row r="273" s="12" customFormat="1">
      <c r="B273" s="242"/>
      <c r="C273" s="243"/>
      <c r="D273" s="233" t="s">
        <v>164</v>
      </c>
      <c r="E273" s="243"/>
      <c r="F273" s="245" t="s">
        <v>486</v>
      </c>
      <c r="G273" s="243"/>
      <c r="H273" s="246">
        <v>19.724</v>
      </c>
      <c r="I273" s="247"/>
      <c r="J273" s="243"/>
      <c r="K273" s="243"/>
      <c r="L273" s="248"/>
      <c r="M273" s="249"/>
      <c r="N273" s="250"/>
      <c r="O273" s="250"/>
      <c r="P273" s="250"/>
      <c r="Q273" s="250"/>
      <c r="R273" s="250"/>
      <c r="S273" s="250"/>
      <c r="T273" s="251"/>
      <c r="AT273" s="252" t="s">
        <v>164</v>
      </c>
      <c r="AU273" s="252" t="s">
        <v>87</v>
      </c>
      <c r="AV273" s="12" t="s">
        <v>87</v>
      </c>
      <c r="AW273" s="12" t="s">
        <v>6</v>
      </c>
      <c r="AX273" s="12" t="s">
        <v>24</v>
      </c>
      <c r="AY273" s="252" t="s">
        <v>154</v>
      </c>
    </row>
    <row r="274" s="1" customFormat="1" ht="63.75" customHeight="1">
      <c r="B274" s="44"/>
      <c r="C274" s="219" t="s">
        <v>218</v>
      </c>
      <c r="D274" s="219" t="s">
        <v>157</v>
      </c>
      <c r="E274" s="220" t="s">
        <v>487</v>
      </c>
      <c r="F274" s="221" t="s">
        <v>488</v>
      </c>
      <c r="G274" s="222" t="s">
        <v>207</v>
      </c>
      <c r="H274" s="223">
        <v>11</v>
      </c>
      <c r="I274" s="224"/>
      <c r="J274" s="225">
        <f>ROUND(I274*H274,2)</f>
        <v>0</v>
      </c>
      <c r="K274" s="221" t="s">
        <v>161</v>
      </c>
      <c r="L274" s="70"/>
      <c r="M274" s="226" t="s">
        <v>22</v>
      </c>
      <c r="N274" s="227" t="s">
        <v>49</v>
      </c>
      <c r="O274" s="45"/>
      <c r="P274" s="228">
        <f>O274*H274</f>
        <v>0</v>
      </c>
      <c r="Q274" s="228">
        <v>0</v>
      </c>
      <c r="R274" s="228">
        <f>Q274*H274</f>
        <v>0</v>
      </c>
      <c r="S274" s="228">
        <v>0</v>
      </c>
      <c r="T274" s="229">
        <f>S274*H274</f>
        <v>0</v>
      </c>
      <c r="AR274" s="22" t="s">
        <v>162</v>
      </c>
      <c r="AT274" s="22" t="s">
        <v>157</v>
      </c>
      <c r="AU274" s="22" t="s">
        <v>87</v>
      </c>
      <c r="AY274" s="22" t="s">
        <v>154</v>
      </c>
      <c r="BE274" s="230">
        <f>IF(N274="základní",J274,0)</f>
        <v>0</v>
      </c>
      <c r="BF274" s="230">
        <f>IF(N274="snížená",J274,0)</f>
        <v>0</v>
      </c>
      <c r="BG274" s="230">
        <f>IF(N274="zákl. přenesená",J274,0)</f>
        <v>0</v>
      </c>
      <c r="BH274" s="230">
        <f>IF(N274="sníž. přenesená",J274,0)</f>
        <v>0</v>
      </c>
      <c r="BI274" s="230">
        <f>IF(N274="nulová",J274,0)</f>
        <v>0</v>
      </c>
      <c r="BJ274" s="22" t="s">
        <v>24</v>
      </c>
      <c r="BK274" s="230">
        <f>ROUND(I274*H274,2)</f>
        <v>0</v>
      </c>
      <c r="BL274" s="22" t="s">
        <v>162</v>
      </c>
      <c r="BM274" s="22" t="s">
        <v>489</v>
      </c>
    </row>
    <row r="275" s="1" customFormat="1" ht="76.5" customHeight="1">
      <c r="B275" s="44"/>
      <c r="C275" s="219" t="s">
        <v>490</v>
      </c>
      <c r="D275" s="219" t="s">
        <v>157</v>
      </c>
      <c r="E275" s="220" t="s">
        <v>491</v>
      </c>
      <c r="F275" s="221" t="s">
        <v>492</v>
      </c>
      <c r="G275" s="222" t="s">
        <v>207</v>
      </c>
      <c r="H275" s="223">
        <v>660</v>
      </c>
      <c r="I275" s="224"/>
      <c r="J275" s="225">
        <f>ROUND(I275*H275,2)</f>
        <v>0</v>
      </c>
      <c r="K275" s="221" t="s">
        <v>161</v>
      </c>
      <c r="L275" s="70"/>
      <c r="M275" s="226" t="s">
        <v>22</v>
      </c>
      <c r="N275" s="227" t="s">
        <v>49</v>
      </c>
      <c r="O275" s="45"/>
      <c r="P275" s="228">
        <f>O275*H275</f>
        <v>0</v>
      </c>
      <c r="Q275" s="228">
        <v>0</v>
      </c>
      <c r="R275" s="228">
        <f>Q275*H275</f>
        <v>0</v>
      </c>
      <c r="S275" s="228">
        <v>0</v>
      </c>
      <c r="T275" s="229">
        <f>S275*H275</f>
        <v>0</v>
      </c>
      <c r="AR275" s="22" t="s">
        <v>162</v>
      </c>
      <c r="AT275" s="22" t="s">
        <v>157</v>
      </c>
      <c r="AU275" s="22" t="s">
        <v>87</v>
      </c>
      <c r="AY275" s="22" t="s">
        <v>154</v>
      </c>
      <c r="BE275" s="230">
        <f>IF(N275="základní",J275,0)</f>
        <v>0</v>
      </c>
      <c r="BF275" s="230">
        <f>IF(N275="snížená",J275,0)</f>
        <v>0</v>
      </c>
      <c r="BG275" s="230">
        <f>IF(N275="zákl. přenesená",J275,0)</f>
        <v>0</v>
      </c>
      <c r="BH275" s="230">
        <f>IF(N275="sníž. přenesená",J275,0)</f>
        <v>0</v>
      </c>
      <c r="BI275" s="230">
        <f>IF(N275="nulová",J275,0)</f>
        <v>0</v>
      </c>
      <c r="BJ275" s="22" t="s">
        <v>24</v>
      </c>
      <c r="BK275" s="230">
        <f>ROUND(I275*H275,2)</f>
        <v>0</v>
      </c>
      <c r="BL275" s="22" t="s">
        <v>162</v>
      </c>
      <c r="BM275" s="22" t="s">
        <v>493</v>
      </c>
    </row>
    <row r="276" s="12" customFormat="1">
      <c r="B276" s="242"/>
      <c r="C276" s="243"/>
      <c r="D276" s="233" t="s">
        <v>164</v>
      </c>
      <c r="E276" s="243"/>
      <c r="F276" s="245" t="s">
        <v>494</v>
      </c>
      <c r="G276" s="243"/>
      <c r="H276" s="246">
        <v>660</v>
      </c>
      <c r="I276" s="247"/>
      <c r="J276" s="243"/>
      <c r="K276" s="243"/>
      <c r="L276" s="248"/>
      <c r="M276" s="249"/>
      <c r="N276" s="250"/>
      <c r="O276" s="250"/>
      <c r="P276" s="250"/>
      <c r="Q276" s="250"/>
      <c r="R276" s="250"/>
      <c r="S276" s="250"/>
      <c r="T276" s="251"/>
      <c r="AT276" s="252" t="s">
        <v>164</v>
      </c>
      <c r="AU276" s="252" t="s">
        <v>87</v>
      </c>
      <c r="AV276" s="12" t="s">
        <v>87</v>
      </c>
      <c r="AW276" s="12" t="s">
        <v>6</v>
      </c>
      <c r="AX276" s="12" t="s">
        <v>24</v>
      </c>
      <c r="AY276" s="252" t="s">
        <v>154</v>
      </c>
    </row>
    <row r="277" s="1" customFormat="1" ht="25.5" customHeight="1">
      <c r="B277" s="44"/>
      <c r="C277" s="219" t="s">
        <v>287</v>
      </c>
      <c r="D277" s="219" t="s">
        <v>157</v>
      </c>
      <c r="E277" s="220" t="s">
        <v>495</v>
      </c>
      <c r="F277" s="221" t="s">
        <v>496</v>
      </c>
      <c r="G277" s="222" t="s">
        <v>173</v>
      </c>
      <c r="H277" s="223">
        <v>49.310000000000002</v>
      </c>
      <c r="I277" s="224"/>
      <c r="J277" s="225">
        <f>ROUND(I277*H277,2)</f>
        <v>0</v>
      </c>
      <c r="K277" s="221" t="s">
        <v>161</v>
      </c>
      <c r="L277" s="70"/>
      <c r="M277" s="226" t="s">
        <v>22</v>
      </c>
      <c r="N277" s="227" t="s">
        <v>49</v>
      </c>
      <c r="O277" s="45"/>
      <c r="P277" s="228">
        <f>O277*H277</f>
        <v>0</v>
      </c>
      <c r="Q277" s="228">
        <v>0</v>
      </c>
      <c r="R277" s="228">
        <f>Q277*H277</f>
        <v>0</v>
      </c>
      <c r="S277" s="228">
        <v>0</v>
      </c>
      <c r="T277" s="229">
        <f>S277*H277</f>
        <v>0</v>
      </c>
      <c r="AR277" s="22" t="s">
        <v>162</v>
      </c>
      <c r="AT277" s="22" t="s">
        <v>157</v>
      </c>
      <c r="AU277" s="22" t="s">
        <v>87</v>
      </c>
      <c r="AY277" s="22" t="s">
        <v>154</v>
      </c>
      <c r="BE277" s="230">
        <f>IF(N277="základní",J277,0)</f>
        <v>0</v>
      </c>
      <c r="BF277" s="230">
        <f>IF(N277="snížená",J277,0)</f>
        <v>0</v>
      </c>
      <c r="BG277" s="230">
        <f>IF(N277="zákl. přenesená",J277,0)</f>
        <v>0</v>
      </c>
      <c r="BH277" s="230">
        <f>IF(N277="sníž. přenesená",J277,0)</f>
        <v>0</v>
      </c>
      <c r="BI277" s="230">
        <f>IF(N277="nulová",J277,0)</f>
        <v>0</v>
      </c>
      <c r="BJ277" s="22" t="s">
        <v>24</v>
      </c>
      <c r="BK277" s="230">
        <f>ROUND(I277*H277,2)</f>
        <v>0</v>
      </c>
      <c r="BL277" s="22" t="s">
        <v>162</v>
      </c>
      <c r="BM277" s="22" t="s">
        <v>497</v>
      </c>
    </row>
    <row r="278" s="1" customFormat="1" ht="25.5" customHeight="1">
      <c r="B278" s="44"/>
      <c r="C278" s="219" t="s">
        <v>311</v>
      </c>
      <c r="D278" s="219" t="s">
        <v>157</v>
      </c>
      <c r="E278" s="220" t="s">
        <v>498</v>
      </c>
      <c r="F278" s="221" t="s">
        <v>499</v>
      </c>
      <c r="G278" s="222" t="s">
        <v>173</v>
      </c>
      <c r="H278" s="223">
        <v>690.34000000000003</v>
      </c>
      <c r="I278" s="224"/>
      <c r="J278" s="225">
        <f>ROUND(I278*H278,2)</f>
        <v>0</v>
      </c>
      <c r="K278" s="221" t="s">
        <v>161</v>
      </c>
      <c r="L278" s="70"/>
      <c r="M278" s="226" t="s">
        <v>22</v>
      </c>
      <c r="N278" s="227" t="s">
        <v>49</v>
      </c>
      <c r="O278" s="45"/>
      <c r="P278" s="228">
        <f>O278*H278</f>
        <v>0</v>
      </c>
      <c r="Q278" s="228">
        <v>0</v>
      </c>
      <c r="R278" s="228">
        <f>Q278*H278</f>
        <v>0</v>
      </c>
      <c r="S278" s="228">
        <v>0</v>
      </c>
      <c r="T278" s="229">
        <f>S278*H278</f>
        <v>0</v>
      </c>
      <c r="AR278" s="22" t="s">
        <v>162</v>
      </c>
      <c r="AT278" s="22" t="s">
        <v>157</v>
      </c>
      <c r="AU278" s="22" t="s">
        <v>87</v>
      </c>
      <c r="AY278" s="22" t="s">
        <v>154</v>
      </c>
      <c r="BE278" s="230">
        <f>IF(N278="základní",J278,0)</f>
        <v>0</v>
      </c>
      <c r="BF278" s="230">
        <f>IF(N278="snížená",J278,0)</f>
        <v>0</v>
      </c>
      <c r="BG278" s="230">
        <f>IF(N278="zákl. přenesená",J278,0)</f>
        <v>0</v>
      </c>
      <c r="BH278" s="230">
        <f>IF(N278="sníž. přenesená",J278,0)</f>
        <v>0</v>
      </c>
      <c r="BI278" s="230">
        <f>IF(N278="nulová",J278,0)</f>
        <v>0</v>
      </c>
      <c r="BJ278" s="22" t="s">
        <v>24</v>
      </c>
      <c r="BK278" s="230">
        <f>ROUND(I278*H278,2)</f>
        <v>0</v>
      </c>
      <c r="BL278" s="22" t="s">
        <v>162</v>
      </c>
      <c r="BM278" s="22" t="s">
        <v>500</v>
      </c>
    </row>
    <row r="279" s="12" customFormat="1">
      <c r="B279" s="242"/>
      <c r="C279" s="243"/>
      <c r="D279" s="233" t="s">
        <v>164</v>
      </c>
      <c r="E279" s="243"/>
      <c r="F279" s="245" t="s">
        <v>501</v>
      </c>
      <c r="G279" s="243"/>
      <c r="H279" s="246">
        <v>690.34000000000003</v>
      </c>
      <c r="I279" s="247"/>
      <c r="J279" s="243"/>
      <c r="K279" s="243"/>
      <c r="L279" s="248"/>
      <c r="M279" s="249"/>
      <c r="N279" s="250"/>
      <c r="O279" s="250"/>
      <c r="P279" s="250"/>
      <c r="Q279" s="250"/>
      <c r="R279" s="250"/>
      <c r="S279" s="250"/>
      <c r="T279" s="251"/>
      <c r="AT279" s="252" t="s">
        <v>164</v>
      </c>
      <c r="AU279" s="252" t="s">
        <v>87</v>
      </c>
      <c r="AV279" s="12" t="s">
        <v>87</v>
      </c>
      <c r="AW279" s="12" t="s">
        <v>6</v>
      </c>
      <c r="AX279" s="12" t="s">
        <v>24</v>
      </c>
      <c r="AY279" s="252" t="s">
        <v>154</v>
      </c>
    </row>
    <row r="280" s="1" customFormat="1" ht="16.5" customHeight="1">
      <c r="B280" s="44"/>
      <c r="C280" s="219" t="s">
        <v>502</v>
      </c>
      <c r="D280" s="219" t="s">
        <v>157</v>
      </c>
      <c r="E280" s="220" t="s">
        <v>503</v>
      </c>
      <c r="F280" s="221" t="s">
        <v>504</v>
      </c>
      <c r="G280" s="222" t="s">
        <v>173</v>
      </c>
      <c r="H280" s="223">
        <v>49.310000000000002</v>
      </c>
      <c r="I280" s="224"/>
      <c r="J280" s="225">
        <f>ROUND(I280*H280,2)</f>
        <v>0</v>
      </c>
      <c r="K280" s="221" t="s">
        <v>161</v>
      </c>
      <c r="L280" s="70"/>
      <c r="M280" s="226" t="s">
        <v>22</v>
      </c>
      <c r="N280" s="227" t="s">
        <v>49</v>
      </c>
      <c r="O280" s="45"/>
      <c r="P280" s="228">
        <f>O280*H280</f>
        <v>0</v>
      </c>
      <c r="Q280" s="228">
        <v>0</v>
      </c>
      <c r="R280" s="228">
        <f>Q280*H280</f>
        <v>0</v>
      </c>
      <c r="S280" s="228">
        <v>0</v>
      </c>
      <c r="T280" s="229">
        <f>S280*H280</f>
        <v>0</v>
      </c>
      <c r="AR280" s="22" t="s">
        <v>162</v>
      </c>
      <c r="AT280" s="22" t="s">
        <v>157</v>
      </c>
      <c r="AU280" s="22" t="s">
        <v>87</v>
      </c>
      <c r="AY280" s="22" t="s">
        <v>154</v>
      </c>
      <c r="BE280" s="230">
        <f>IF(N280="základní",J280,0)</f>
        <v>0</v>
      </c>
      <c r="BF280" s="230">
        <f>IF(N280="snížená",J280,0)</f>
        <v>0</v>
      </c>
      <c r="BG280" s="230">
        <f>IF(N280="zákl. přenesená",J280,0)</f>
        <v>0</v>
      </c>
      <c r="BH280" s="230">
        <f>IF(N280="sníž. přenesená",J280,0)</f>
        <v>0</v>
      </c>
      <c r="BI280" s="230">
        <f>IF(N280="nulová",J280,0)</f>
        <v>0</v>
      </c>
      <c r="BJ280" s="22" t="s">
        <v>24</v>
      </c>
      <c r="BK280" s="230">
        <f>ROUND(I280*H280,2)</f>
        <v>0</v>
      </c>
      <c r="BL280" s="22" t="s">
        <v>162</v>
      </c>
      <c r="BM280" s="22" t="s">
        <v>505</v>
      </c>
    </row>
    <row r="281" s="10" customFormat="1" ht="29.88" customHeight="1">
      <c r="B281" s="203"/>
      <c r="C281" s="204"/>
      <c r="D281" s="205" t="s">
        <v>77</v>
      </c>
      <c r="E281" s="217" t="s">
        <v>506</v>
      </c>
      <c r="F281" s="217" t="s">
        <v>507</v>
      </c>
      <c r="G281" s="204"/>
      <c r="H281" s="204"/>
      <c r="I281" s="207"/>
      <c r="J281" s="218">
        <f>BK281</f>
        <v>0</v>
      </c>
      <c r="K281" s="204"/>
      <c r="L281" s="209"/>
      <c r="M281" s="210"/>
      <c r="N281" s="211"/>
      <c r="O281" s="211"/>
      <c r="P281" s="212">
        <f>P282</f>
        <v>0</v>
      </c>
      <c r="Q281" s="211"/>
      <c r="R281" s="212">
        <f>R282</f>
        <v>0</v>
      </c>
      <c r="S281" s="211"/>
      <c r="T281" s="213">
        <f>T282</f>
        <v>0</v>
      </c>
      <c r="AR281" s="214" t="s">
        <v>24</v>
      </c>
      <c r="AT281" s="215" t="s">
        <v>77</v>
      </c>
      <c r="AU281" s="215" t="s">
        <v>24</v>
      </c>
      <c r="AY281" s="214" t="s">
        <v>154</v>
      </c>
      <c r="BK281" s="216">
        <f>BK282</f>
        <v>0</v>
      </c>
    </row>
    <row r="282" s="1" customFormat="1" ht="38.25" customHeight="1">
      <c r="B282" s="44"/>
      <c r="C282" s="219" t="s">
        <v>508</v>
      </c>
      <c r="D282" s="219" t="s">
        <v>157</v>
      </c>
      <c r="E282" s="220" t="s">
        <v>509</v>
      </c>
      <c r="F282" s="221" t="s">
        <v>510</v>
      </c>
      <c r="G282" s="222" t="s">
        <v>173</v>
      </c>
      <c r="H282" s="223">
        <v>44.835000000000001</v>
      </c>
      <c r="I282" s="224"/>
      <c r="J282" s="225">
        <f>ROUND(I282*H282,2)</f>
        <v>0</v>
      </c>
      <c r="K282" s="221" t="s">
        <v>161</v>
      </c>
      <c r="L282" s="70"/>
      <c r="M282" s="226" t="s">
        <v>22</v>
      </c>
      <c r="N282" s="227" t="s">
        <v>49</v>
      </c>
      <c r="O282" s="45"/>
      <c r="P282" s="228">
        <f>O282*H282</f>
        <v>0</v>
      </c>
      <c r="Q282" s="228">
        <v>0</v>
      </c>
      <c r="R282" s="228">
        <f>Q282*H282</f>
        <v>0</v>
      </c>
      <c r="S282" s="228">
        <v>0</v>
      </c>
      <c r="T282" s="229">
        <f>S282*H282</f>
        <v>0</v>
      </c>
      <c r="AR282" s="22" t="s">
        <v>162</v>
      </c>
      <c r="AT282" s="22" t="s">
        <v>157</v>
      </c>
      <c r="AU282" s="22" t="s">
        <v>87</v>
      </c>
      <c r="AY282" s="22" t="s">
        <v>154</v>
      </c>
      <c r="BE282" s="230">
        <f>IF(N282="základní",J282,0)</f>
        <v>0</v>
      </c>
      <c r="BF282" s="230">
        <f>IF(N282="snížená",J282,0)</f>
        <v>0</v>
      </c>
      <c r="BG282" s="230">
        <f>IF(N282="zákl. přenesená",J282,0)</f>
        <v>0</v>
      </c>
      <c r="BH282" s="230">
        <f>IF(N282="sníž. přenesená",J282,0)</f>
        <v>0</v>
      </c>
      <c r="BI282" s="230">
        <f>IF(N282="nulová",J282,0)</f>
        <v>0</v>
      </c>
      <c r="BJ282" s="22" t="s">
        <v>24</v>
      </c>
      <c r="BK282" s="230">
        <f>ROUND(I282*H282,2)</f>
        <v>0</v>
      </c>
      <c r="BL282" s="22" t="s">
        <v>162</v>
      </c>
      <c r="BM282" s="22" t="s">
        <v>511</v>
      </c>
    </row>
    <row r="283" s="10" customFormat="1" ht="37.44" customHeight="1">
      <c r="B283" s="203"/>
      <c r="C283" s="204"/>
      <c r="D283" s="205" t="s">
        <v>77</v>
      </c>
      <c r="E283" s="206" t="s">
        <v>512</v>
      </c>
      <c r="F283" s="206" t="s">
        <v>513</v>
      </c>
      <c r="G283" s="204"/>
      <c r="H283" s="204"/>
      <c r="I283" s="207"/>
      <c r="J283" s="208">
        <f>BK283</f>
        <v>0</v>
      </c>
      <c r="K283" s="204"/>
      <c r="L283" s="209"/>
      <c r="M283" s="210"/>
      <c r="N283" s="211"/>
      <c r="O283" s="211"/>
      <c r="P283" s="212">
        <f>P284+P290+P297+P307+P323+P327+P336+P342+P346+P364+P371+P403+P421+P476+P481+P504+P551</f>
        <v>0</v>
      </c>
      <c r="Q283" s="211"/>
      <c r="R283" s="212">
        <f>R284+R290+R297+R307+R323+R327+R336+R342+R346+R364+R371+R403+R421+R476+R481+R504+R551</f>
        <v>8.207329593659999</v>
      </c>
      <c r="S283" s="211"/>
      <c r="T283" s="213">
        <f>T284+T290+T297+T307+T323+T327+T336+T342+T346+T364+T371+T403+T421+T476+T481+T504+T551</f>
        <v>0.16518996</v>
      </c>
      <c r="AR283" s="214" t="s">
        <v>87</v>
      </c>
      <c r="AT283" s="215" t="s">
        <v>77</v>
      </c>
      <c r="AU283" s="215" t="s">
        <v>78</v>
      </c>
      <c r="AY283" s="214" t="s">
        <v>154</v>
      </c>
      <c r="BK283" s="216">
        <f>BK284+BK290+BK297+BK307+BK323+BK327+BK336+BK342+BK346+BK364+BK371+BK403+BK421+BK476+BK481+BK504+BK551</f>
        <v>0</v>
      </c>
    </row>
    <row r="284" s="10" customFormat="1" ht="19.92" customHeight="1">
      <c r="B284" s="203"/>
      <c r="C284" s="204"/>
      <c r="D284" s="205" t="s">
        <v>77</v>
      </c>
      <c r="E284" s="217" t="s">
        <v>514</v>
      </c>
      <c r="F284" s="217" t="s">
        <v>515</v>
      </c>
      <c r="G284" s="204"/>
      <c r="H284" s="204"/>
      <c r="I284" s="207"/>
      <c r="J284" s="218">
        <f>BK284</f>
        <v>0</v>
      </c>
      <c r="K284" s="204"/>
      <c r="L284" s="209"/>
      <c r="M284" s="210"/>
      <c r="N284" s="211"/>
      <c r="O284" s="211"/>
      <c r="P284" s="212">
        <f>SUM(P285:P289)</f>
        <v>0</v>
      </c>
      <c r="Q284" s="211"/>
      <c r="R284" s="212">
        <f>SUM(R285:R289)</f>
        <v>0.011687000000000001</v>
      </c>
      <c r="S284" s="211"/>
      <c r="T284" s="213">
        <f>SUM(T285:T289)</f>
        <v>0</v>
      </c>
      <c r="AR284" s="214" t="s">
        <v>87</v>
      </c>
      <c r="AT284" s="215" t="s">
        <v>77</v>
      </c>
      <c r="AU284" s="215" t="s">
        <v>24</v>
      </c>
      <c r="AY284" s="214" t="s">
        <v>154</v>
      </c>
      <c r="BK284" s="216">
        <f>SUM(BK285:BK289)</f>
        <v>0</v>
      </c>
    </row>
    <row r="285" s="1" customFormat="1" ht="16.5" customHeight="1">
      <c r="B285" s="44"/>
      <c r="C285" s="219" t="s">
        <v>516</v>
      </c>
      <c r="D285" s="219" t="s">
        <v>157</v>
      </c>
      <c r="E285" s="220" t="s">
        <v>517</v>
      </c>
      <c r="F285" s="221" t="s">
        <v>518</v>
      </c>
      <c r="G285" s="222" t="s">
        <v>207</v>
      </c>
      <c r="H285" s="223">
        <v>212.49100000000001</v>
      </c>
      <c r="I285" s="224"/>
      <c r="J285" s="225">
        <f>ROUND(I285*H285,2)</f>
        <v>0</v>
      </c>
      <c r="K285" s="221" t="s">
        <v>161</v>
      </c>
      <c r="L285" s="70"/>
      <c r="M285" s="226" t="s">
        <v>22</v>
      </c>
      <c r="N285" s="227" t="s">
        <v>49</v>
      </c>
      <c r="O285" s="45"/>
      <c r="P285" s="228">
        <f>O285*H285</f>
        <v>0</v>
      </c>
      <c r="Q285" s="228">
        <v>0</v>
      </c>
      <c r="R285" s="228">
        <f>Q285*H285</f>
        <v>0</v>
      </c>
      <c r="S285" s="228">
        <v>0</v>
      </c>
      <c r="T285" s="229">
        <f>S285*H285</f>
        <v>0</v>
      </c>
      <c r="AR285" s="22" t="s">
        <v>242</v>
      </c>
      <c r="AT285" s="22" t="s">
        <v>157</v>
      </c>
      <c r="AU285" s="22" t="s">
        <v>87</v>
      </c>
      <c r="AY285" s="22" t="s">
        <v>154</v>
      </c>
      <c r="BE285" s="230">
        <f>IF(N285="základní",J285,0)</f>
        <v>0</v>
      </c>
      <c r="BF285" s="230">
        <f>IF(N285="snížená",J285,0)</f>
        <v>0</v>
      </c>
      <c r="BG285" s="230">
        <f>IF(N285="zákl. přenesená",J285,0)</f>
        <v>0</v>
      </c>
      <c r="BH285" s="230">
        <f>IF(N285="sníž. přenesená",J285,0)</f>
        <v>0</v>
      </c>
      <c r="BI285" s="230">
        <f>IF(N285="nulová",J285,0)</f>
        <v>0</v>
      </c>
      <c r="BJ285" s="22" t="s">
        <v>24</v>
      </c>
      <c r="BK285" s="230">
        <f>ROUND(I285*H285,2)</f>
        <v>0</v>
      </c>
      <c r="BL285" s="22" t="s">
        <v>242</v>
      </c>
      <c r="BM285" s="22" t="s">
        <v>519</v>
      </c>
    </row>
    <row r="286" s="12" customFormat="1">
      <c r="B286" s="242"/>
      <c r="C286" s="243"/>
      <c r="D286" s="233" t="s">
        <v>164</v>
      </c>
      <c r="E286" s="244" t="s">
        <v>22</v>
      </c>
      <c r="F286" s="245" t="s">
        <v>286</v>
      </c>
      <c r="G286" s="243"/>
      <c r="H286" s="246">
        <v>212.49100000000001</v>
      </c>
      <c r="I286" s="247"/>
      <c r="J286" s="243"/>
      <c r="K286" s="243"/>
      <c r="L286" s="248"/>
      <c r="M286" s="249"/>
      <c r="N286" s="250"/>
      <c r="O286" s="250"/>
      <c r="P286" s="250"/>
      <c r="Q286" s="250"/>
      <c r="R286" s="250"/>
      <c r="S286" s="250"/>
      <c r="T286" s="251"/>
      <c r="AT286" s="252" t="s">
        <v>164</v>
      </c>
      <c r="AU286" s="252" t="s">
        <v>87</v>
      </c>
      <c r="AV286" s="12" t="s">
        <v>87</v>
      </c>
      <c r="AW286" s="12" t="s">
        <v>41</v>
      </c>
      <c r="AX286" s="12" t="s">
        <v>78</v>
      </c>
      <c r="AY286" s="252" t="s">
        <v>154</v>
      </c>
    </row>
    <row r="287" s="1" customFormat="1" ht="16.5" customHeight="1">
      <c r="B287" s="44"/>
      <c r="C287" s="253" t="s">
        <v>520</v>
      </c>
      <c r="D287" s="253" t="s">
        <v>177</v>
      </c>
      <c r="E287" s="254" t="s">
        <v>521</v>
      </c>
      <c r="F287" s="255" t="s">
        <v>522</v>
      </c>
      <c r="G287" s="256" t="s">
        <v>207</v>
      </c>
      <c r="H287" s="257">
        <v>233.74000000000001</v>
      </c>
      <c r="I287" s="258"/>
      <c r="J287" s="259">
        <f>ROUND(I287*H287,2)</f>
        <v>0</v>
      </c>
      <c r="K287" s="255" t="s">
        <v>161</v>
      </c>
      <c r="L287" s="260"/>
      <c r="M287" s="261" t="s">
        <v>22</v>
      </c>
      <c r="N287" s="262" t="s">
        <v>49</v>
      </c>
      <c r="O287" s="45"/>
      <c r="P287" s="228">
        <f>O287*H287</f>
        <v>0</v>
      </c>
      <c r="Q287" s="228">
        <v>5.0000000000000002E-05</v>
      </c>
      <c r="R287" s="228">
        <f>Q287*H287</f>
        <v>0.011687000000000001</v>
      </c>
      <c r="S287" s="228">
        <v>0</v>
      </c>
      <c r="T287" s="229">
        <f>S287*H287</f>
        <v>0</v>
      </c>
      <c r="AR287" s="22" t="s">
        <v>336</v>
      </c>
      <c r="AT287" s="22" t="s">
        <v>177</v>
      </c>
      <c r="AU287" s="22" t="s">
        <v>87</v>
      </c>
      <c r="AY287" s="22" t="s">
        <v>154</v>
      </c>
      <c r="BE287" s="230">
        <f>IF(N287="základní",J287,0)</f>
        <v>0</v>
      </c>
      <c r="BF287" s="230">
        <f>IF(N287="snížená",J287,0)</f>
        <v>0</v>
      </c>
      <c r="BG287" s="230">
        <f>IF(N287="zákl. přenesená",J287,0)</f>
        <v>0</v>
      </c>
      <c r="BH287" s="230">
        <f>IF(N287="sníž. přenesená",J287,0)</f>
        <v>0</v>
      </c>
      <c r="BI287" s="230">
        <f>IF(N287="nulová",J287,0)</f>
        <v>0</v>
      </c>
      <c r="BJ287" s="22" t="s">
        <v>24</v>
      </c>
      <c r="BK287" s="230">
        <f>ROUND(I287*H287,2)</f>
        <v>0</v>
      </c>
      <c r="BL287" s="22" t="s">
        <v>242</v>
      </c>
      <c r="BM287" s="22" t="s">
        <v>523</v>
      </c>
    </row>
    <row r="288" s="12" customFormat="1">
      <c r="B288" s="242"/>
      <c r="C288" s="243"/>
      <c r="D288" s="233" t="s">
        <v>164</v>
      </c>
      <c r="E288" s="243"/>
      <c r="F288" s="245" t="s">
        <v>524</v>
      </c>
      <c r="G288" s="243"/>
      <c r="H288" s="246">
        <v>233.74000000000001</v>
      </c>
      <c r="I288" s="247"/>
      <c r="J288" s="243"/>
      <c r="K288" s="243"/>
      <c r="L288" s="248"/>
      <c r="M288" s="249"/>
      <c r="N288" s="250"/>
      <c r="O288" s="250"/>
      <c r="P288" s="250"/>
      <c r="Q288" s="250"/>
      <c r="R288" s="250"/>
      <c r="S288" s="250"/>
      <c r="T288" s="251"/>
      <c r="AT288" s="252" t="s">
        <v>164</v>
      </c>
      <c r="AU288" s="252" t="s">
        <v>87</v>
      </c>
      <c r="AV288" s="12" t="s">
        <v>87</v>
      </c>
      <c r="AW288" s="12" t="s">
        <v>6</v>
      </c>
      <c r="AX288" s="12" t="s">
        <v>24</v>
      </c>
      <c r="AY288" s="252" t="s">
        <v>154</v>
      </c>
    </row>
    <row r="289" s="1" customFormat="1" ht="38.25" customHeight="1">
      <c r="B289" s="44"/>
      <c r="C289" s="219" t="s">
        <v>525</v>
      </c>
      <c r="D289" s="219" t="s">
        <v>157</v>
      </c>
      <c r="E289" s="220" t="s">
        <v>526</v>
      </c>
      <c r="F289" s="221" t="s">
        <v>527</v>
      </c>
      <c r="G289" s="222" t="s">
        <v>173</v>
      </c>
      <c r="H289" s="223">
        <v>0.012</v>
      </c>
      <c r="I289" s="224"/>
      <c r="J289" s="225">
        <f>ROUND(I289*H289,2)</f>
        <v>0</v>
      </c>
      <c r="K289" s="221" t="s">
        <v>161</v>
      </c>
      <c r="L289" s="70"/>
      <c r="M289" s="226" t="s">
        <v>22</v>
      </c>
      <c r="N289" s="227" t="s">
        <v>49</v>
      </c>
      <c r="O289" s="45"/>
      <c r="P289" s="228">
        <f>O289*H289</f>
        <v>0</v>
      </c>
      <c r="Q289" s="228">
        <v>0</v>
      </c>
      <c r="R289" s="228">
        <f>Q289*H289</f>
        <v>0</v>
      </c>
      <c r="S289" s="228">
        <v>0</v>
      </c>
      <c r="T289" s="229">
        <f>S289*H289</f>
        <v>0</v>
      </c>
      <c r="AR289" s="22" t="s">
        <v>242</v>
      </c>
      <c r="AT289" s="22" t="s">
        <v>157</v>
      </c>
      <c r="AU289" s="22" t="s">
        <v>87</v>
      </c>
      <c r="AY289" s="22" t="s">
        <v>154</v>
      </c>
      <c r="BE289" s="230">
        <f>IF(N289="základní",J289,0)</f>
        <v>0</v>
      </c>
      <c r="BF289" s="230">
        <f>IF(N289="snížená",J289,0)</f>
        <v>0</v>
      </c>
      <c r="BG289" s="230">
        <f>IF(N289="zákl. přenesená",J289,0)</f>
        <v>0</v>
      </c>
      <c r="BH289" s="230">
        <f>IF(N289="sníž. přenesená",J289,0)</f>
        <v>0</v>
      </c>
      <c r="BI289" s="230">
        <f>IF(N289="nulová",J289,0)</f>
        <v>0</v>
      </c>
      <c r="BJ289" s="22" t="s">
        <v>24</v>
      </c>
      <c r="BK289" s="230">
        <f>ROUND(I289*H289,2)</f>
        <v>0</v>
      </c>
      <c r="BL289" s="22" t="s">
        <v>242</v>
      </c>
      <c r="BM289" s="22" t="s">
        <v>528</v>
      </c>
    </row>
    <row r="290" s="10" customFormat="1" ht="29.88" customHeight="1">
      <c r="B290" s="203"/>
      <c r="C290" s="204"/>
      <c r="D290" s="205" t="s">
        <v>77</v>
      </c>
      <c r="E290" s="217" t="s">
        <v>529</v>
      </c>
      <c r="F290" s="217" t="s">
        <v>530</v>
      </c>
      <c r="G290" s="204"/>
      <c r="H290" s="204"/>
      <c r="I290" s="207"/>
      <c r="J290" s="218">
        <f>BK290</f>
        <v>0</v>
      </c>
      <c r="K290" s="204"/>
      <c r="L290" s="209"/>
      <c r="M290" s="210"/>
      <c r="N290" s="211"/>
      <c r="O290" s="211"/>
      <c r="P290" s="212">
        <f>SUM(P291:P296)</f>
        <v>0</v>
      </c>
      <c r="Q290" s="211"/>
      <c r="R290" s="212">
        <f>SUM(R291:R296)</f>
        <v>0.018349000000000001</v>
      </c>
      <c r="S290" s="211"/>
      <c r="T290" s="213">
        <f>SUM(T291:T296)</f>
        <v>0</v>
      </c>
      <c r="AR290" s="214" t="s">
        <v>87</v>
      </c>
      <c r="AT290" s="215" t="s">
        <v>77</v>
      </c>
      <c r="AU290" s="215" t="s">
        <v>24</v>
      </c>
      <c r="AY290" s="214" t="s">
        <v>154</v>
      </c>
      <c r="BK290" s="216">
        <f>SUM(BK291:BK296)</f>
        <v>0</v>
      </c>
    </row>
    <row r="291" s="1" customFormat="1" ht="25.5" customHeight="1">
      <c r="B291" s="44"/>
      <c r="C291" s="219" t="s">
        <v>531</v>
      </c>
      <c r="D291" s="219" t="s">
        <v>157</v>
      </c>
      <c r="E291" s="220" t="s">
        <v>532</v>
      </c>
      <c r="F291" s="221" t="s">
        <v>533</v>
      </c>
      <c r="G291" s="222" t="s">
        <v>207</v>
      </c>
      <c r="H291" s="223">
        <v>20</v>
      </c>
      <c r="I291" s="224"/>
      <c r="J291" s="225">
        <f>ROUND(I291*H291,2)</f>
        <v>0</v>
      </c>
      <c r="K291" s="221" t="s">
        <v>161</v>
      </c>
      <c r="L291" s="70"/>
      <c r="M291" s="226" t="s">
        <v>22</v>
      </c>
      <c r="N291" s="227" t="s">
        <v>49</v>
      </c>
      <c r="O291" s="45"/>
      <c r="P291" s="228">
        <f>O291*H291</f>
        <v>0</v>
      </c>
      <c r="Q291" s="228">
        <v>0.00034969999999999999</v>
      </c>
      <c r="R291" s="228">
        <f>Q291*H291</f>
        <v>0.0069940000000000002</v>
      </c>
      <c r="S291" s="228">
        <v>0</v>
      </c>
      <c r="T291" s="229">
        <f>S291*H291</f>
        <v>0</v>
      </c>
      <c r="AR291" s="22" t="s">
        <v>242</v>
      </c>
      <c r="AT291" s="22" t="s">
        <v>157</v>
      </c>
      <c r="AU291" s="22" t="s">
        <v>87</v>
      </c>
      <c r="AY291" s="22" t="s">
        <v>154</v>
      </c>
      <c r="BE291" s="230">
        <f>IF(N291="základní",J291,0)</f>
        <v>0</v>
      </c>
      <c r="BF291" s="230">
        <f>IF(N291="snížená",J291,0)</f>
        <v>0</v>
      </c>
      <c r="BG291" s="230">
        <f>IF(N291="zákl. přenesená",J291,0)</f>
        <v>0</v>
      </c>
      <c r="BH291" s="230">
        <f>IF(N291="sníž. přenesená",J291,0)</f>
        <v>0</v>
      </c>
      <c r="BI291" s="230">
        <f>IF(N291="nulová",J291,0)</f>
        <v>0</v>
      </c>
      <c r="BJ291" s="22" t="s">
        <v>24</v>
      </c>
      <c r="BK291" s="230">
        <f>ROUND(I291*H291,2)</f>
        <v>0</v>
      </c>
      <c r="BL291" s="22" t="s">
        <v>242</v>
      </c>
      <c r="BM291" s="22" t="s">
        <v>534</v>
      </c>
    </row>
    <row r="292" s="1" customFormat="1" ht="25.5" customHeight="1">
      <c r="B292" s="44"/>
      <c r="C292" s="219" t="s">
        <v>535</v>
      </c>
      <c r="D292" s="219" t="s">
        <v>157</v>
      </c>
      <c r="E292" s="220" t="s">
        <v>536</v>
      </c>
      <c r="F292" s="221" t="s">
        <v>537</v>
      </c>
      <c r="G292" s="222" t="s">
        <v>207</v>
      </c>
      <c r="H292" s="223">
        <v>10</v>
      </c>
      <c r="I292" s="224"/>
      <c r="J292" s="225">
        <f>ROUND(I292*H292,2)</f>
        <v>0</v>
      </c>
      <c r="K292" s="221" t="s">
        <v>161</v>
      </c>
      <c r="L292" s="70"/>
      <c r="M292" s="226" t="s">
        <v>22</v>
      </c>
      <c r="N292" s="227" t="s">
        <v>49</v>
      </c>
      <c r="O292" s="45"/>
      <c r="P292" s="228">
        <f>O292*H292</f>
        <v>0</v>
      </c>
      <c r="Q292" s="228">
        <v>0.0011355</v>
      </c>
      <c r="R292" s="228">
        <f>Q292*H292</f>
        <v>0.011355000000000001</v>
      </c>
      <c r="S292" s="228">
        <v>0</v>
      </c>
      <c r="T292" s="229">
        <f>S292*H292</f>
        <v>0</v>
      </c>
      <c r="AR292" s="22" t="s">
        <v>242</v>
      </c>
      <c r="AT292" s="22" t="s">
        <v>157</v>
      </c>
      <c r="AU292" s="22" t="s">
        <v>87</v>
      </c>
      <c r="AY292" s="22" t="s">
        <v>154</v>
      </c>
      <c r="BE292" s="230">
        <f>IF(N292="základní",J292,0)</f>
        <v>0</v>
      </c>
      <c r="BF292" s="230">
        <f>IF(N292="snížená",J292,0)</f>
        <v>0</v>
      </c>
      <c r="BG292" s="230">
        <f>IF(N292="zákl. přenesená",J292,0)</f>
        <v>0</v>
      </c>
      <c r="BH292" s="230">
        <f>IF(N292="sníž. přenesená",J292,0)</f>
        <v>0</v>
      </c>
      <c r="BI292" s="230">
        <f>IF(N292="nulová",J292,0)</f>
        <v>0</v>
      </c>
      <c r="BJ292" s="22" t="s">
        <v>24</v>
      </c>
      <c r="BK292" s="230">
        <f>ROUND(I292*H292,2)</f>
        <v>0</v>
      </c>
      <c r="BL292" s="22" t="s">
        <v>242</v>
      </c>
      <c r="BM292" s="22" t="s">
        <v>538</v>
      </c>
    </row>
    <row r="293" s="1" customFormat="1" ht="16.5" customHeight="1">
      <c r="B293" s="44"/>
      <c r="C293" s="219" t="s">
        <v>539</v>
      </c>
      <c r="D293" s="219" t="s">
        <v>157</v>
      </c>
      <c r="E293" s="220" t="s">
        <v>540</v>
      </c>
      <c r="F293" s="221" t="s">
        <v>541</v>
      </c>
      <c r="G293" s="222" t="s">
        <v>169</v>
      </c>
      <c r="H293" s="223">
        <v>4</v>
      </c>
      <c r="I293" s="224"/>
      <c r="J293" s="225">
        <f>ROUND(I293*H293,2)</f>
        <v>0</v>
      </c>
      <c r="K293" s="221" t="s">
        <v>161</v>
      </c>
      <c r="L293" s="70"/>
      <c r="M293" s="226" t="s">
        <v>22</v>
      </c>
      <c r="N293" s="227" t="s">
        <v>49</v>
      </c>
      <c r="O293" s="45"/>
      <c r="P293" s="228">
        <f>O293*H293</f>
        <v>0</v>
      </c>
      <c r="Q293" s="228">
        <v>0</v>
      </c>
      <c r="R293" s="228">
        <f>Q293*H293</f>
        <v>0</v>
      </c>
      <c r="S293" s="228">
        <v>0</v>
      </c>
      <c r="T293" s="229">
        <f>S293*H293</f>
        <v>0</v>
      </c>
      <c r="AR293" s="22" t="s">
        <v>242</v>
      </c>
      <c r="AT293" s="22" t="s">
        <v>157</v>
      </c>
      <c r="AU293" s="22" t="s">
        <v>87</v>
      </c>
      <c r="AY293" s="22" t="s">
        <v>154</v>
      </c>
      <c r="BE293" s="230">
        <f>IF(N293="základní",J293,0)</f>
        <v>0</v>
      </c>
      <c r="BF293" s="230">
        <f>IF(N293="snížená",J293,0)</f>
        <v>0</v>
      </c>
      <c r="BG293" s="230">
        <f>IF(N293="zákl. přenesená",J293,0)</f>
        <v>0</v>
      </c>
      <c r="BH293" s="230">
        <f>IF(N293="sníž. přenesená",J293,0)</f>
        <v>0</v>
      </c>
      <c r="BI293" s="230">
        <f>IF(N293="nulová",J293,0)</f>
        <v>0</v>
      </c>
      <c r="BJ293" s="22" t="s">
        <v>24</v>
      </c>
      <c r="BK293" s="230">
        <f>ROUND(I293*H293,2)</f>
        <v>0</v>
      </c>
      <c r="BL293" s="22" t="s">
        <v>242</v>
      </c>
      <c r="BM293" s="22" t="s">
        <v>542</v>
      </c>
    </row>
    <row r="294" s="1" customFormat="1" ht="16.5" customHeight="1">
      <c r="B294" s="44"/>
      <c r="C294" s="219" t="s">
        <v>543</v>
      </c>
      <c r="D294" s="219" t="s">
        <v>157</v>
      </c>
      <c r="E294" s="220" t="s">
        <v>544</v>
      </c>
      <c r="F294" s="221" t="s">
        <v>545</v>
      </c>
      <c r="G294" s="222" t="s">
        <v>169</v>
      </c>
      <c r="H294" s="223">
        <v>4</v>
      </c>
      <c r="I294" s="224"/>
      <c r="J294" s="225">
        <f>ROUND(I294*H294,2)</f>
        <v>0</v>
      </c>
      <c r="K294" s="221" t="s">
        <v>161</v>
      </c>
      <c r="L294" s="70"/>
      <c r="M294" s="226" t="s">
        <v>22</v>
      </c>
      <c r="N294" s="227" t="s">
        <v>49</v>
      </c>
      <c r="O294" s="45"/>
      <c r="P294" s="228">
        <f>O294*H294</f>
        <v>0</v>
      </c>
      <c r="Q294" s="228">
        <v>0</v>
      </c>
      <c r="R294" s="228">
        <f>Q294*H294</f>
        <v>0</v>
      </c>
      <c r="S294" s="228">
        <v>0</v>
      </c>
      <c r="T294" s="229">
        <f>S294*H294</f>
        <v>0</v>
      </c>
      <c r="AR294" s="22" t="s">
        <v>242</v>
      </c>
      <c r="AT294" s="22" t="s">
        <v>157</v>
      </c>
      <c r="AU294" s="22" t="s">
        <v>87</v>
      </c>
      <c r="AY294" s="22" t="s">
        <v>154</v>
      </c>
      <c r="BE294" s="230">
        <f>IF(N294="základní",J294,0)</f>
        <v>0</v>
      </c>
      <c r="BF294" s="230">
        <f>IF(N294="snížená",J294,0)</f>
        <v>0</v>
      </c>
      <c r="BG294" s="230">
        <f>IF(N294="zákl. přenesená",J294,0)</f>
        <v>0</v>
      </c>
      <c r="BH294" s="230">
        <f>IF(N294="sníž. přenesená",J294,0)</f>
        <v>0</v>
      </c>
      <c r="BI294" s="230">
        <f>IF(N294="nulová",J294,0)</f>
        <v>0</v>
      </c>
      <c r="BJ294" s="22" t="s">
        <v>24</v>
      </c>
      <c r="BK294" s="230">
        <f>ROUND(I294*H294,2)</f>
        <v>0</v>
      </c>
      <c r="BL294" s="22" t="s">
        <v>242</v>
      </c>
      <c r="BM294" s="22" t="s">
        <v>546</v>
      </c>
    </row>
    <row r="295" s="1" customFormat="1" ht="16.5" customHeight="1">
      <c r="B295" s="44"/>
      <c r="C295" s="219" t="s">
        <v>547</v>
      </c>
      <c r="D295" s="219" t="s">
        <v>157</v>
      </c>
      <c r="E295" s="220" t="s">
        <v>548</v>
      </c>
      <c r="F295" s="221" t="s">
        <v>549</v>
      </c>
      <c r="G295" s="222" t="s">
        <v>207</v>
      </c>
      <c r="H295" s="223">
        <v>30</v>
      </c>
      <c r="I295" s="224"/>
      <c r="J295" s="225">
        <f>ROUND(I295*H295,2)</f>
        <v>0</v>
      </c>
      <c r="K295" s="221" t="s">
        <v>161</v>
      </c>
      <c r="L295" s="70"/>
      <c r="M295" s="226" t="s">
        <v>22</v>
      </c>
      <c r="N295" s="227" t="s">
        <v>49</v>
      </c>
      <c r="O295" s="45"/>
      <c r="P295" s="228">
        <f>O295*H295</f>
        <v>0</v>
      </c>
      <c r="Q295" s="228">
        <v>0</v>
      </c>
      <c r="R295" s="228">
        <f>Q295*H295</f>
        <v>0</v>
      </c>
      <c r="S295" s="228">
        <v>0</v>
      </c>
      <c r="T295" s="229">
        <f>S295*H295</f>
        <v>0</v>
      </c>
      <c r="AR295" s="22" t="s">
        <v>242</v>
      </c>
      <c r="AT295" s="22" t="s">
        <v>157</v>
      </c>
      <c r="AU295" s="22" t="s">
        <v>87</v>
      </c>
      <c r="AY295" s="22" t="s">
        <v>154</v>
      </c>
      <c r="BE295" s="230">
        <f>IF(N295="základní",J295,0)</f>
        <v>0</v>
      </c>
      <c r="BF295" s="230">
        <f>IF(N295="snížená",J295,0)</f>
        <v>0</v>
      </c>
      <c r="BG295" s="230">
        <f>IF(N295="zákl. přenesená",J295,0)</f>
        <v>0</v>
      </c>
      <c r="BH295" s="230">
        <f>IF(N295="sníž. přenesená",J295,0)</f>
        <v>0</v>
      </c>
      <c r="BI295" s="230">
        <f>IF(N295="nulová",J295,0)</f>
        <v>0</v>
      </c>
      <c r="BJ295" s="22" t="s">
        <v>24</v>
      </c>
      <c r="BK295" s="230">
        <f>ROUND(I295*H295,2)</f>
        <v>0</v>
      </c>
      <c r="BL295" s="22" t="s">
        <v>242</v>
      </c>
      <c r="BM295" s="22" t="s">
        <v>550</v>
      </c>
    </row>
    <row r="296" s="1" customFormat="1" ht="38.25" customHeight="1">
      <c r="B296" s="44"/>
      <c r="C296" s="219" t="s">
        <v>551</v>
      </c>
      <c r="D296" s="219" t="s">
        <v>157</v>
      </c>
      <c r="E296" s="220" t="s">
        <v>552</v>
      </c>
      <c r="F296" s="221" t="s">
        <v>553</v>
      </c>
      <c r="G296" s="222" t="s">
        <v>173</v>
      </c>
      <c r="H296" s="223">
        <v>0.017999999999999999</v>
      </c>
      <c r="I296" s="224"/>
      <c r="J296" s="225">
        <f>ROUND(I296*H296,2)</f>
        <v>0</v>
      </c>
      <c r="K296" s="221" t="s">
        <v>161</v>
      </c>
      <c r="L296" s="70"/>
      <c r="M296" s="226" t="s">
        <v>22</v>
      </c>
      <c r="N296" s="227" t="s">
        <v>49</v>
      </c>
      <c r="O296" s="45"/>
      <c r="P296" s="228">
        <f>O296*H296</f>
        <v>0</v>
      </c>
      <c r="Q296" s="228">
        <v>0</v>
      </c>
      <c r="R296" s="228">
        <f>Q296*H296</f>
        <v>0</v>
      </c>
      <c r="S296" s="228">
        <v>0</v>
      </c>
      <c r="T296" s="229">
        <f>S296*H296</f>
        <v>0</v>
      </c>
      <c r="AR296" s="22" t="s">
        <v>242</v>
      </c>
      <c r="AT296" s="22" t="s">
        <v>157</v>
      </c>
      <c r="AU296" s="22" t="s">
        <v>87</v>
      </c>
      <c r="AY296" s="22" t="s">
        <v>154</v>
      </c>
      <c r="BE296" s="230">
        <f>IF(N296="základní",J296,0)</f>
        <v>0</v>
      </c>
      <c r="BF296" s="230">
        <f>IF(N296="snížená",J296,0)</f>
        <v>0</v>
      </c>
      <c r="BG296" s="230">
        <f>IF(N296="zákl. přenesená",J296,0)</f>
        <v>0</v>
      </c>
      <c r="BH296" s="230">
        <f>IF(N296="sníž. přenesená",J296,0)</f>
        <v>0</v>
      </c>
      <c r="BI296" s="230">
        <f>IF(N296="nulová",J296,0)</f>
        <v>0</v>
      </c>
      <c r="BJ296" s="22" t="s">
        <v>24</v>
      </c>
      <c r="BK296" s="230">
        <f>ROUND(I296*H296,2)</f>
        <v>0</v>
      </c>
      <c r="BL296" s="22" t="s">
        <v>242</v>
      </c>
      <c r="BM296" s="22" t="s">
        <v>554</v>
      </c>
    </row>
    <row r="297" s="10" customFormat="1" ht="29.88" customHeight="1">
      <c r="B297" s="203"/>
      <c r="C297" s="204"/>
      <c r="D297" s="205" t="s">
        <v>77</v>
      </c>
      <c r="E297" s="217" t="s">
        <v>555</v>
      </c>
      <c r="F297" s="217" t="s">
        <v>556</v>
      </c>
      <c r="G297" s="204"/>
      <c r="H297" s="204"/>
      <c r="I297" s="207"/>
      <c r="J297" s="218">
        <f>BK297</f>
        <v>0</v>
      </c>
      <c r="K297" s="204"/>
      <c r="L297" s="209"/>
      <c r="M297" s="210"/>
      <c r="N297" s="211"/>
      <c r="O297" s="211"/>
      <c r="P297" s="212">
        <f>SUM(P298:P306)</f>
        <v>0</v>
      </c>
      <c r="Q297" s="211"/>
      <c r="R297" s="212">
        <f>SUM(R298:R306)</f>
        <v>0.068839189999999995</v>
      </c>
      <c r="S297" s="211"/>
      <c r="T297" s="213">
        <f>SUM(T298:T306)</f>
        <v>0</v>
      </c>
      <c r="AR297" s="214" t="s">
        <v>87</v>
      </c>
      <c r="AT297" s="215" t="s">
        <v>77</v>
      </c>
      <c r="AU297" s="215" t="s">
        <v>24</v>
      </c>
      <c r="AY297" s="214" t="s">
        <v>154</v>
      </c>
      <c r="BK297" s="216">
        <f>SUM(BK298:BK306)</f>
        <v>0</v>
      </c>
    </row>
    <row r="298" s="1" customFormat="1" ht="25.5" customHeight="1">
      <c r="B298" s="44"/>
      <c r="C298" s="219" t="s">
        <v>557</v>
      </c>
      <c r="D298" s="219" t="s">
        <v>157</v>
      </c>
      <c r="E298" s="220" t="s">
        <v>558</v>
      </c>
      <c r="F298" s="221" t="s">
        <v>559</v>
      </c>
      <c r="G298" s="222" t="s">
        <v>207</v>
      </c>
      <c r="H298" s="223">
        <v>50</v>
      </c>
      <c r="I298" s="224"/>
      <c r="J298" s="225">
        <f>ROUND(I298*H298,2)</f>
        <v>0</v>
      </c>
      <c r="K298" s="221" t="s">
        <v>161</v>
      </c>
      <c r="L298" s="70"/>
      <c r="M298" s="226" t="s">
        <v>22</v>
      </c>
      <c r="N298" s="227" t="s">
        <v>49</v>
      </c>
      <c r="O298" s="45"/>
      <c r="P298" s="228">
        <f>O298*H298</f>
        <v>0</v>
      </c>
      <c r="Q298" s="228">
        <v>0.00090993200000000002</v>
      </c>
      <c r="R298" s="228">
        <f>Q298*H298</f>
        <v>0.045496599999999998</v>
      </c>
      <c r="S298" s="228">
        <v>0</v>
      </c>
      <c r="T298" s="229">
        <f>S298*H298</f>
        <v>0</v>
      </c>
      <c r="AR298" s="22" t="s">
        <v>242</v>
      </c>
      <c r="AT298" s="22" t="s">
        <v>157</v>
      </c>
      <c r="AU298" s="22" t="s">
        <v>87</v>
      </c>
      <c r="AY298" s="22" t="s">
        <v>154</v>
      </c>
      <c r="BE298" s="230">
        <f>IF(N298="základní",J298,0)</f>
        <v>0</v>
      </c>
      <c r="BF298" s="230">
        <f>IF(N298="snížená",J298,0)</f>
        <v>0</v>
      </c>
      <c r="BG298" s="230">
        <f>IF(N298="zákl. přenesená",J298,0)</f>
        <v>0</v>
      </c>
      <c r="BH298" s="230">
        <f>IF(N298="sníž. přenesená",J298,0)</f>
        <v>0</v>
      </c>
      <c r="BI298" s="230">
        <f>IF(N298="nulová",J298,0)</f>
        <v>0</v>
      </c>
      <c r="BJ298" s="22" t="s">
        <v>24</v>
      </c>
      <c r="BK298" s="230">
        <f>ROUND(I298*H298,2)</f>
        <v>0</v>
      </c>
      <c r="BL298" s="22" t="s">
        <v>242</v>
      </c>
      <c r="BM298" s="22" t="s">
        <v>560</v>
      </c>
    </row>
    <row r="299" s="1" customFormat="1" ht="25.5" customHeight="1">
      <c r="B299" s="44"/>
      <c r="C299" s="219" t="s">
        <v>561</v>
      </c>
      <c r="D299" s="219" t="s">
        <v>157</v>
      </c>
      <c r="E299" s="220" t="s">
        <v>562</v>
      </c>
      <c r="F299" s="221" t="s">
        <v>563</v>
      </c>
      <c r="G299" s="222" t="s">
        <v>207</v>
      </c>
      <c r="H299" s="223">
        <v>5</v>
      </c>
      <c r="I299" s="224"/>
      <c r="J299" s="225">
        <f>ROUND(I299*H299,2)</f>
        <v>0</v>
      </c>
      <c r="K299" s="221" t="s">
        <v>161</v>
      </c>
      <c r="L299" s="70"/>
      <c r="M299" s="226" t="s">
        <v>22</v>
      </c>
      <c r="N299" s="227" t="s">
        <v>49</v>
      </c>
      <c r="O299" s="45"/>
      <c r="P299" s="228">
        <f>O299*H299</f>
        <v>0</v>
      </c>
      <c r="Q299" s="228">
        <v>0.0011853840000000001</v>
      </c>
      <c r="R299" s="228">
        <f>Q299*H299</f>
        <v>0.0059269200000000005</v>
      </c>
      <c r="S299" s="228">
        <v>0</v>
      </c>
      <c r="T299" s="229">
        <f>S299*H299</f>
        <v>0</v>
      </c>
      <c r="AR299" s="22" t="s">
        <v>242</v>
      </c>
      <c r="AT299" s="22" t="s">
        <v>157</v>
      </c>
      <c r="AU299" s="22" t="s">
        <v>87</v>
      </c>
      <c r="AY299" s="22" t="s">
        <v>154</v>
      </c>
      <c r="BE299" s="230">
        <f>IF(N299="základní",J299,0)</f>
        <v>0</v>
      </c>
      <c r="BF299" s="230">
        <f>IF(N299="snížená",J299,0)</f>
        <v>0</v>
      </c>
      <c r="BG299" s="230">
        <f>IF(N299="zákl. přenesená",J299,0)</f>
        <v>0</v>
      </c>
      <c r="BH299" s="230">
        <f>IF(N299="sníž. přenesená",J299,0)</f>
        <v>0</v>
      </c>
      <c r="BI299" s="230">
        <f>IF(N299="nulová",J299,0)</f>
        <v>0</v>
      </c>
      <c r="BJ299" s="22" t="s">
        <v>24</v>
      </c>
      <c r="BK299" s="230">
        <f>ROUND(I299*H299,2)</f>
        <v>0</v>
      </c>
      <c r="BL299" s="22" t="s">
        <v>242</v>
      </c>
      <c r="BM299" s="22" t="s">
        <v>564</v>
      </c>
    </row>
    <row r="300" s="1" customFormat="1" ht="38.25" customHeight="1">
      <c r="B300" s="44"/>
      <c r="C300" s="219" t="s">
        <v>565</v>
      </c>
      <c r="D300" s="219" t="s">
        <v>157</v>
      </c>
      <c r="E300" s="220" t="s">
        <v>566</v>
      </c>
      <c r="F300" s="221" t="s">
        <v>567</v>
      </c>
      <c r="G300" s="222" t="s">
        <v>207</v>
      </c>
      <c r="H300" s="223">
        <v>55</v>
      </c>
      <c r="I300" s="224"/>
      <c r="J300" s="225">
        <f>ROUND(I300*H300,2)</f>
        <v>0</v>
      </c>
      <c r="K300" s="221" t="s">
        <v>161</v>
      </c>
      <c r="L300" s="70"/>
      <c r="M300" s="226" t="s">
        <v>22</v>
      </c>
      <c r="N300" s="227" t="s">
        <v>49</v>
      </c>
      <c r="O300" s="45"/>
      <c r="P300" s="228">
        <f>O300*H300</f>
        <v>0</v>
      </c>
      <c r="Q300" s="228">
        <v>6.7399999999999998E-05</v>
      </c>
      <c r="R300" s="228">
        <f>Q300*H300</f>
        <v>0.0037069999999999998</v>
      </c>
      <c r="S300" s="228">
        <v>0</v>
      </c>
      <c r="T300" s="229">
        <f>S300*H300</f>
        <v>0</v>
      </c>
      <c r="AR300" s="22" t="s">
        <v>242</v>
      </c>
      <c r="AT300" s="22" t="s">
        <v>157</v>
      </c>
      <c r="AU300" s="22" t="s">
        <v>87</v>
      </c>
      <c r="AY300" s="22" t="s">
        <v>154</v>
      </c>
      <c r="BE300" s="230">
        <f>IF(N300="základní",J300,0)</f>
        <v>0</v>
      </c>
      <c r="BF300" s="230">
        <f>IF(N300="snížená",J300,0)</f>
        <v>0</v>
      </c>
      <c r="BG300" s="230">
        <f>IF(N300="zákl. přenesená",J300,0)</f>
        <v>0</v>
      </c>
      <c r="BH300" s="230">
        <f>IF(N300="sníž. přenesená",J300,0)</f>
        <v>0</v>
      </c>
      <c r="BI300" s="230">
        <f>IF(N300="nulová",J300,0)</f>
        <v>0</v>
      </c>
      <c r="BJ300" s="22" t="s">
        <v>24</v>
      </c>
      <c r="BK300" s="230">
        <f>ROUND(I300*H300,2)</f>
        <v>0</v>
      </c>
      <c r="BL300" s="22" t="s">
        <v>242</v>
      </c>
      <c r="BM300" s="22" t="s">
        <v>568</v>
      </c>
    </row>
    <row r="301" s="1" customFormat="1" ht="16.5" customHeight="1">
      <c r="B301" s="44"/>
      <c r="C301" s="219" t="s">
        <v>569</v>
      </c>
      <c r="D301" s="219" t="s">
        <v>157</v>
      </c>
      <c r="E301" s="220" t="s">
        <v>570</v>
      </c>
      <c r="F301" s="221" t="s">
        <v>571</v>
      </c>
      <c r="G301" s="222" t="s">
        <v>169</v>
      </c>
      <c r="H301" s="223">
        <v>12</v>
      </c>
      <c r="I301" s="224"/>
      <c r="J301" s="225">
        <f>ROUND(I301*H301,2)</f>
        <v>0</v>
      </c>
      <c r="K301" s="221" t="s">
        <v>161</v>
      </c>
      <c r="L301" s="70"/>
      <c r="M301" s="226" t="s">
        <v>22</v>
      </c>
      <c r="N301" s="227" t="s">
        <v>49</v>
      </c>
      <c r="O301" s="45"/>
      <c r="P301" s="228">
        <f>O301*H301</f>
        <v>0</v>
      </c>
      <c r="Q301" s="228">
        <v>0</v>
      </c>
      <c r="R301" s="228">
        <f>Q301*H301</f>
        <v>0</v>
      </c>
      <c r="S301" s="228">
        <v>0</v>
      </c>
      <c r="T301" s="229">
        <f>S301*H301</f>
        <v>0</v>
      </c>
      <c r="AR301" s="22" t="s">
        <v>242</v>
      </c>
      <c r="AT301" s="22" t="s">
        <v>157</v>
      </c>
      <c r="AU301" s="22" t="s">
        <v>87</v>
      </c>
      <c r="AY301" s="22" t="s">
        <v>154</v>
      </c>
      <c r="BE301" s="230">
        <f>IF(N301="základní",J301,0)</f>
        <v>0</v>
      </c>
      <c r="BF301" s="230">
        <f>IF(N301="snížená",J301,0)</f>
        <v>0</v>
      </c>
      <c r="BG301" s="230">
        <f>IF(N301="zákl. přenesená",J301,0)</f>
        <v>0</v>
      </c>
      <c r="BH301" s="230">
        <f>IF(N301="sníž. přenesená",J301,0)</f>
        <v>0</v>
      </c>
      <c r="BI301" s="230">
        <f>IF(N301="nulová",J301,0)</f>
        <v>0</v>
      </c>
      <c r="BJ301" s="22" t="s">
        <v>24</v>
      </c>
      <c r="BK301" s="230">
        <f>ROUND(I301*H301,2)</f>
        <v>0</v>
      </c>
      <c r="BL301" s="22" t="s">
        <v>242</v>
      </c>
      <c r="BM301" s="22" t="s">
        <v>572</v>
      </c>
    </row>
    <row r="302" s="1" customFormat="1" ht="25.5" customHeight="1">
      <c r="B302" s="44"/>
      <c r="C302" s="219" t="s">
        <v>573</v>
      </c>
      <c r="D302" s="219" t="s">
        <v>157</v>
      </c>
      <c r="E302" s="220" t="s">
        <v>574</v>
      </c>
      <c r="F302" s="221" t="s">
        <v>575</v>
      </c>
      <c r="G302" s="222" t="s">
        <v>169</v>
      </c>
      <c r="H302" s="223">
        <v>2</v>
      </c>
      <c r="I302" s="224"/>
      <c r="J302" s="225">
        <f>ROUND(I302*H302,2)</f>
        <v>0</v>
      </c>
      <c r="K302" s="221" t="s">
        <v>161</v>
      </c>
      <c r="L302" s="70"/>
      <c r="M302" s="226" t="s">
        <v>22</v>
      </c>
      <c r="N302" s="227" t="s">
        <v>49</v>
      </c>
      <c r="O302" s="45"/>
      <c r="P302" s="228">
        <f>O302*H302</f>
        <v>0</v>
      </c>
      <c r="Q302" s="228">
        <v>0</v>
      </c>
      <c r="R302" s="228">
        <f>Q302*H302</f>
        <v>0</v>
      </c>
      <c r="S302" s="228">
        <v>0</v>
      </c>
      <c r="T302" s="229">
        <f>S302*H302</f>
        <v>0</v>
      </c>
      <c r="AR302" s="22" t="s">
        <v>242</v>
      </c>
      <c r="AT302" s="22" t="s">
        <v>157</v>
      </c>
      <c r="AU302" s="22" t="s">
        <v>87</v>
      </c>
      <c r="AY302" s="22" t="s">
        <v>154</v>
      </c>
      <c r="BE302" s="230">
        <f>IF(N302="základní",J302,0)</f>
        <v>0</v>
      </c>
      <c r="BF302" s="230">
        <f>IF(N302="snížená",J302,0)</f>
        <v>0</v>
      </c>
      <c r="BG302" s="230">
        <f>IF(N302="zákl. přenesená",J302,0)</f>
        <v>0</v>
      </c>
      <c r="BH302" s="230">
        <f>IF(N302="sníž. přenesená",J302,0)</f>
        <v>0</v>
      </c>
      <c r="BI302" s="230">
        <f>IF(N302="nulová",J302,0)</f>
        <v>0</v>
      </c>
      <c r="BJ302" s="22" t="s">
        <v>24</v>
      </c>
      <c r="BK302" s="230">
        <f>ROUND(I302*H302,2)</f>
        <v>0</v>
      </c>
      <c r="BL302" s="22" t="s">
        <v>242</v>
      </c>
      <c r="BM302" s="22" t="s">
        <v>576</v>
      </c>
    </row>
    <row r="303" s="1" customFormat="1" ht="16.5" customHeight="1">
      <c r="B303" s="44"/>
      <c r="C303" s="219" t="s">
        <v>577</v>
      </c>
      <c r="D303" s="219" t="s">
        <v>157</v>
      </c>
      <c r="E303" s="220" t="s">
        <v>578</v>
      </c>
      <c r="F303" s="221" t="s">
        <v>579</v>
      </c>
      <c r="G303" s="222" t="s">
        <v>169</v>
      </c>
      <c r="H303" s="223">
        <v>8</v>
      </c>
      <c r="I303" s="224"/>
      <c r="J303" s="225">
        <f>ROUND(I303*H303,2)</f>
        <v>0</v>
      </c>
      <c r="K303" s="221" t="s">
        <v>22</v>
      </c>
      <c r="L303" s="70"/>
      <c r="M303" s="226" t="s">
        <v>22</v>
      </c>
      <c r="N303" s="227" t="s">
        <v>49</v>
      </c>
      <c r="O303" s="45"/>
      <c r="P303" s="228">
        <f>O303*H303</f>
        <v>0</v>
      </c>
      <c r="Q303" s="228">
        <v>0.00034000000000000002</v>
      </c>
      <c r="R303" s="228">
        <f>Q303*H303</f>
        <v>0.0027200000000000002</v>
      </c>
      <c r="S303" s="228">
        <v>0</v>
      </c>
      <c r="T303" s="229">
        <f>S303*H303</f>
        <v>0</v>
      </c>
      <c r="AR303" s="22" t="s">
        <v>242</v>
      </c>
      <c r="AT303" s="22" t="s">
        <v>157</v>
      </c>
      <c r="AU303" s="22" t="s">
        <v>87</v>
      </c>
      <c r="AY303" s="22" t="s">
        <v>154</v>
      </c>
      <c r="BE303" s="230">
        <f>IF(N303="základní",J303,0)</f>
        <v>0</v>
      </c>
      <c r="BF303" s="230">
        <f>IF(N303="snížená",J303,0)</f>
        <v>0</v>
      </c>
      <c r="BG303" s="230">
        <f>IF(N303="zákl. přenesená",J303,0)</f>
        <v>0</v>
      </c>
      <c r="BH303" s="230">
        <f>IF(N303="sníž. přenesená",J303,0)</f>
        <v>0</v>
      </c>
      <c r="BI303" s="230">
        <f>IF(N303="nulová",J303,0)</f>
        <v>0</v>
      </c>
      <c r="BJ303" s="22" t="s">
        <v>24</v>
      </c>
      <c r="BK303" s="230">
        <f>ROUND(I303*H303,2)</f>
        <v>0</v>
      </c>
      <c r="BL303" s="22" t="s">
        <v>242</v>
      </c>
      <c r="BM303" s="22" t="s">
        <v>580</v>
      </c>
    </row>
    <row r="304" s="1" customFormat="1" ht="25.5" customHeight="1">
      <c r="B304" s="44"/>
      <c r="C304" s="219" t="s">
        <v>581</v>
      </c>
      <c r="D304" s="219" t="s">
        <v>157</v>
      </c>
      <c r="E304" s="220" t="s">
        <v>582</v>
      </c>
      <c r="F304" s="221" t="s">
        <v>583</v>
      </c>
      <c r="G304" s="222" t="s">
        <v>207</v>
      </c>
      <c r="H304" s="223">
        <v>55</v>
      </c>
      <c r="I304" s="224"/>
      <c r="J304" s="225">
        <f>ROUND(I304*H304,2)</f>
        <v>0</v>
      </c>
      <c r="K304" s="221" t="s">
        <v>161</v>
      </c>
      <c r="L304" s="70"/>
      <c r="M304" s="226" t="s">
        <v>22</v>
      </c>
      <c r="N304" s="227" t="s">
        <v>49</v>
      </c>
      <c r="O304" s="45"/>
      <c r="P304" s="228">
        <f>O304*H304</f>
        <v>0</v>
      </c>
      <c r="Q304" s="228">
        <v>0.00018979399999999999</v>
      </c>
      <c r="R304" s="228">
        <f>Q304*H304</f>
        <v>0.010438669999999999</v>
      </c>
      <c r="S304" s="228">
        <v>0</v>
      </c>
      <c r="T304" s="229">
        <f>S304*H304</f>
        <v>0</v>
      </c>
      <c r="AR304" s="22" t="s">
        <v>242</v>
      </c>
      <c r="AT304" s="22" t="s">
        <v>157</v>
      </c>
      <c r="AU304" s="22" t="s">
        <v>87</v>
      </c>
      <c r="AY304" s="22" t="s">
        <v>154</v>
      </c>
      <c r="BE304" s="230">
        <f>IF(N304="základní",J304,0)</f>
        <v>0</v>
      </c>
      <c r="BF304" s="230">
        <f>IF(N304="snížená",J304,0)</f>
        <v>0</v>
      </c>
      <c r="BG304" s="230">
        <f>IF(N304="zákl. přenesená",J304,0)</f>
        <v>0</v>
      </c>
      <c r="BH304" s="230">
        <f>IF(N304="sníž. přenesená",J304,0)</f>
        <v>0</v>
      </c>
      <c r="BI304" s="230">
        <f>IF(N304="nulová",J304,0)</f>
        <v>0</v>
      </c>
      <c r="BJ304" s="22" t="s">
        <v>24</v>
      </c>
      <c r="BK304" s="230">
        <f>ROUND(I304*H304,2)</f>
        <v>0</v>
      </c>
      <c r="BL304" s="22" t="s">
        <v>242</v>
      </c>
      <c r="BM304" s="22" t="s">
        <v>584</v>
      </c>
    </row>
    <row r="305" s="1" customFormat="1" ht="25.5" customHeight="1">
      <c r="B305" s="44"/>
      <c r="C305" s="219" t="s">
        <v>585</v>
      </c>
      <c r="D305" s="219" t="s">
        <v>157</v>
      </c>
      <c r="E305" s="220" t="s">
        <v>586</v>
      </c>
      <c r="F305" s="221" t="s">
        <v>587</v>
      </c>
      <c r="G305" s="222" t="s">
        <v>207</v>
      </c>
      <c r="H305" s="223">
        <v>55</v>
      </c>
      <c r="I305" s="224"/>
      <c r="J305" s="225">
        <f>ROUND(I305*H305,2)</f>
        <v>0</v>
      </c>
      <c r="K305" s="221" t="s">
        <v>161</v>
      </c>
      <c r="L305" s="70"/>
      <c r="M305" s="226" t="s">
        <v>22</v>
      </c>
      <c r="N305" s="227" t="s">
        <v>49</v>
      </c>
      <c r="O305" s="45"/>
      <c r="P305" s="228">
        <f>O305*H305</f>
        <v>0</v>
      </c>
      <c r="Q305" s="228">
        <v>1.0000000000000001E-05</v>
      </c>
      <c r="R305" s="228">
        <f>Q305*H305</f>
        <v>0.00055000000000000003</v>
      </c>
      <c r="S305" s="228">
        <v>0</v>
      </c>
      <c r="T305" s="229">
        <f>S305*H305</f>
        <v>0</v>
      </c>
      <c r="AR305" s="22" t="s">
        <v>242</v>
      </c>
      <c r="AT305" s="22" t="s">
        <v>157</v>
      </c>
      <c r="AU305" s="22" t="s">
        <v>87</v>
      </c>
      <c r="AY305" s="22" t="s">
        <v>154</v>
      </c>
      <c r="BE305" s="230">
        <f>IF(N305="základní",J305,0)</f>
        <v>0</v>
      </c>
      <c r="BF305" s="230">
        <f>IF(N305="snížená",J305,0)</f>
        <v>0</v>
      </c>
      <c r="BG305" s="230">
        <f>IF(N305="zákl. přenesená",J305,0)</f>
        <v>0</v>
      </c>
      <c r="BH305" s="230">
        <f>IF(N305="sníž. přenesená",J305,0)</f>
        <v>0</v>
      </c>
      <c r="BI305" s="230">
        <f>IF(N305="nulová",J305,0)</f>
        <v>0</v>
      </c>
      <c r="BJ305" s="22" t="s">
        <v>24</v>
      </c>
      <c r="BK305" s="230">
        <f>ROUND(I305*H305,2)</f>
        <v>0</v>
      </c>
      <c r="BL305" s="22" t="s">
        <v>242</v>
      </c>
      <c r="BM305" s="22" t="s">
        <v>588</v>
      </c>
    </row>
    <row r="306" s="1" customFormat="1" ht="38.25" customHeight="1">
      <c r="B306" s="44"/>
      <c r="C306" s="219" t="s">
        <v>589</v>
      </c>
      <c r="D306" s="219" t="s">
        <v>157</v>
      </c>
      <c r="E306" s="220" t="s">
        <v>590</v>
      </c>
      <c r="F306" s="221" t="s">
        <v>591</v>
      </c>
      <c r="G306" s="222" t="s">
        <v>173</v>
      </c>
      <c r="H306" s="223">
        <v>0.069000000000000006</v>
      </c>
      <c r="I306" s="224"/>
      <c r="J306" s="225">
        <f>ROUND(I306*H306,2)</f>
        <v>0</v>
      </c>
      <c r="K306" s="221" t="s">
        <v>161</v>
      </c>
      <c r="L306" s="70"/>
      <c r="M306" s="226" t="s">
        <v>22</v>
      </c>
      <c r="N306" s="227" t="s">
        <v>49</v>
      </c>
      <c r="O306" s="45"/>
      <c r="P306" s="228">
        <f>O306*H306</f>
        <v>0</v>
      </c>
      <c r="Q306" s="228">
        <v>0</v>
      </c>
      <c r="R306" s="228">
        <f>Q306*H306</f>
        <v>0</v>
      </c>
      <c r="S306" s="228">
        <v>0</v>
      </c>
      <c r="T306" s="229">
        <f>S306*H306</f>
        <v>0</v>
      </c>
      <c r="AR306" s="22" t="s">
        <v>242</v>
      </c>
      <c r="AT306" s="22" t="s">
        <v>157</v>
      </c>
      <c r="AU306" s="22" t="s">
        <v>87</v>
      </c>
      <c r="AY306" s="22" t="s">
        <v>154</v>
      </c>
      <c r="BE306" s="230">
        <f>IF(N306="základní",J306,0)</f>
        <v>0</v>
      </c>
      <c r="BF306" s="230">
        <f>IF(N306="snížená",J306,0)</f>
        <v>0</v>
      </c>
      <c r="BG306" s="230">
        <f>IF(N306="zákl. přenesená",J306,0)</f>
        <v>0</v>
      </c>
      <c r="BH306" s="230">
        <f>IF(N306="sníž. přenesená",J306,0)</f>
        <v>0</v>
      </c>
      <c r="BI306" s="230">
        <f>IF(N306="nulová",J306,0)</f>
        <v>0</v>
      </c>
      <c r="BJ306" s="22" t="s">
        <v>24</v>
      </c>
      <c r="BK306" s="230">
        <f>ROUND(I306*H306,2)</f>
        <v>0</v>
      </c>
      <c r="BL306" s="22" t="s">
        <v>242</v>
      </c>
      <c r="BM306" s="22" t="s">
        <v>592</v>
      </c>
    </row>
    <row r="307" s="10" customFormat="1" ht="29.88" customHeight="1">
      <c r="B307" s="203"/>
      <c r="C307" s="204"/>
      <c r="D307" s="205" t="s">
        <v>77</v>
      </c>
      <c r="E307" s="217" t="s">
        <v>593</v>
      </c>
      <c r="F307" s="217" t="s">
        <v>594</v>
      </c>
      <c r="G307" s="204"/>
      <c r="H307" s="204"/>
      <c r="I307" s="207"/>
      <c r="J307" s="218">
        <f>BK307</f>
        <v>0</v>
      </c>
      <c r="K307" s="204"/>
      <c r="L307" s="209"/>
      <c r="M307" s="210"/>
      <c r="N307" s="211"/>
      <c r="O307" s="211"/>
      <c r="P307" s="212">
        <f>SUM(P308:P322)</f>
        <v>0</v>
      </c>
      <c r="Q307" s="211"/>
      <c r="R307" s="212">
        <f>SUM(R308:R322)</f>
        <v>0.278361105</v>
      </c>
      <c r="S307" s="211"/>
      <c r="T307" s="213">
        <f>SUM(T308:T322)</f>
        <v>0</v>
      </c>
      <c r="AR307" s="214" t="s">
        <v>87</v>
      </c>
      <c r="AT307" s="215" t="s">
        <v>77</v>
      </c>
      <c r="AU307" s="215" t="s">
        <v>24</v>
      </c>
      <c r="AY307" s="214" t="s">
        <v>154</v>
      </c>
      <c r="BK307" s="216">
        <f>SUM(BK308:BK322)</f>
        <v>0</v>
      </c>
    </row>
    <row r="308" s="1" customFormat="1" ht="16.5" customHeight="1">
      <c r="B308" s="44"/>
      <c r="C308" s="219" t="s">
        <v>595</v>
      </c>
      <c r="D308" s="219" t="s">
        <v>157</v>
      </c>
      <c r="E308" s="220" t="s">
        <v>596</v>
      </c>
      <c r="F308" s="221" t="s">
        <v>597</v>
      </c>
      <c r="G308" s="222" t="s">
        <v>415</v>
      </c>
      <c r="H308" s="223">
        <v>4</v>
      </c>
      <c r="I308" s="224"/>
      <c r="J308" s="225">
        <f>ROUND(I308*H308,2)</f>
        <v>0</v>
      </c>
      <c r="K308" s="221" t="s">
        <v>161</v>
      </c>
      <c r="L308" s="70"/>
      <c r="M308" s="226" t="s">
        <v>22</v>
      </c>
      <c r="N308" s="227" t="s">
        <v>49</v>
      </c>
      <c r="O308" s="45"/>
      <c r="P308" s="228">
        <f>O308*H308</f>
        <v>0</v>
      </c>
      <c r="Q308" s="228">
        <v>0.0032234099999999999</v>
      </c>
      <c r="R308" s="228">
        <f>Q308*H308</f>
        <v>0.01289364</v>
      </c>
      <c r="S308" s="228">
        <v>0</v>
      </c>
      <c r="T308" s="229">
        <f>S308*H308</f>
        <v>0</v>
      </c>
      <c r="AR308" s="22" t="s">
        <v>242</v>
      </c>
      <c r="AT308" s="22" t="s">
        <v>157</v>
      </c>
      <c r="AU308" s="22" t="s">
        <v>87</v>
      </c>
      <c r="AY308" s="22" t="s">
        <v>154</v>
      </c>
      <c r="BE308" s="230">
        <f>IF(N308="základní",J308,0)</f>
        <v>0</v>
      </c>
      <c r="BF308" s="230">
        <f>IF(N308="snížená",J308,0)</f>
        <v>0</v>
      </c>
      <c r="BG308" s="230">
        <f>IF(N308="zákl. přenesená",J308,0)</f>
        <v>0</v>
      </c>
      <c r="BH308" s="230">
        <f>IF(N308="sníž. přenesená",J308,0)</f>
        <v>0</v>
      </c>
      <c r="BI308" s="230">
        <f>IF(N308="nulová",J308,0)</f>
        <v>0</v>
      </c>
      <c r="BJ308" s="22" t="s">
        <v>24</v>
      </c>
      <c r="BK308" s="230">
        <f>ROUND(I308*H308,2)</f>
        <v>0</v>
      </c>
      <c r="BL308" s="22" t="s">
        <v>242</v>
      </c>
      <c r="BM308" s="22" t="s">
        <v>598</v>
      </c>
    </row>
    <row r="309" s="1" customFormat="1" ht="25.5" customHeight="1">
      <c r="B309" s="44"/>
      <c r="C309" s="219" t="s">
        <v>599</v>
      </c>
      <c r="D309" s="219" t="s">
        <v>157</v>
      </c>
      <c r="E309" s="220" t="s">
        <v>600</v>
      </c>
      <c r="F309" s="221" t="s">
        <v>601</v>
      </c>
      <c r="G309" s="222" t="s">
        <v>415</v>
      </c>
      <c r="H309" s="223">
        <v>3</v>
      </c>
      <c r="I309" s="224"/>
      <c r="J309" s="225">
        <f>ROUND(I309*H309,2)</f>
        <v>0</v>
      </c>
      <c r="K309" s="221" t="s">
        <v>22</v>
      </c>
      <c r="L309" s="70"/>
      <c r="M309" s="226" t="s">
        <v>22</v>
      </c>
      <c r="N309" s="227" t="s">
        <v>49</v>
      </c>
      <c r="O309" s="45"/>
      <c r="P309" s="228">
        <f>O309*H309</f>
        <v>0</v>
      </c>
      <c r="Q309" s="228">
        <v>0.023699999999999999</v>
      </c>
      <c r="R309" s="228">
        <f>Q309*H309</f>
        <v>0.071099999999999997</v>
      </c>
      <c r="S309" s="228">
        <v>0</v>
      </c>
      <c r="T309" s="229">
        <f>S309*H309</f>
        <v>0</v>
      </c>
      <c r="AR309" s="22" t="s">
        <v>242</v>
      </c>
      <c r="AT309" s="22" t="s">
        <v>157</v>
      </c>
      <c r="AU309" s="22" t="s">
        <v>87</v>
      </c>
      <c r="AY309" s="22" t="s">
        <v>154</v>
      </c>
      <c r="BE309" s="230">
        <f>IF(N309="základní",J309,0)</f>
        <v>0</v>
      </c>
      <c r="BF309" s="230">
        <f>IF(N309="snížená",J309,0)</f>
        <v>0</v>
      </c>
      <c r="BG309" s="230">
        <f>IF(N309="zákl. přenesená",J309,0)</f>
        <v>0</v>
      </c>
      <c r="BH309" s="230">
        <f>IF(N309="sníž. přenesená",J309,0)</f>
        <v>0</v>
      </c>
      <c r="BI309" s="230">
        <f>IF(N309="nulová",J309,0)</f>
        <v>0</v>
      </c>
      <c r="BJ309" s="22" t="s">
        <v>24</v>
      </c>
      <c r="BK309" s="230">
        <f>ROUND(I309*H309,2)</f>
        <v>0</v>
      </c>
      <c r="BL309" s="22" t="s">
        <v>242</v>
      </c>
      <c r="BM309" s="22" t="s">
        <v>602</v>
      </c>
    </row>
    <row r="310" s="1" customFormat="1" ht="25.5" customHeight="1">
      <c r="B310" s="44"/>
      <c r="C310" s="219" t="s">
        <v>603</v>
      </c>
      <c r="D310" s="219" t="s">
        <v>157</v>
      </c>
      <c r="E310" s="220" t="s">
        <v>604</v>
      </c>
      <c r="F310" s="221" t="s">
        <v>605</v>
      </c>
      <c r="G310" s="222" t="s">
        <v>415</v>
      </c>
      <c r="H310" s="223">
        <v>4</v>
      </c>
      <c r="I310" s="224"/>
      <c r="J310" s="225">
        <f>ROUND(I310*H310,2)</f>
        <v>0</v>
      </c>
      <c r="K310" s="221" t="s">
        <v>161</v>
      </c>
      <c r="L310" s="70"/>
      <c r="M310" s="226" t="s">
        <v>22</v>
      </c>
      <c r="N310" s="227" t="s">
        <v>49</v>
      </c>
      <c r="O310" s="45"/>
      <c r="P310" s="228">
        <f>O310*H310</f>
        <v>0</v>
      </c>
      <c r="Q310" s="228">
        <v>0.019391704999999999</v>
      </c>
      <c r="R310" s="228">
        <f>Q310*H310</f>
        <v>0.077566819999999995</v>
      </c>
      <c r="S310" s="228">
        <v>0</v>
      </c>
      <c r="T310" s="229">
        <f>S310*H310</f>
        <v>0</v>
      </c>
      <c r="AR310" s="22" t="s">
        <v>242</v>
      </c>
      <c r="AT310" s="22" t="s">
        <v>157</v>
      </c>
      <c r="AU310" s="22" t="s">
        <v>87</v>
      </c>
      <c r="AY310" s="22" t="s">
        <v>154</v>
      </c>
      <c r="BE310" s="230">
        <f>IF(N310="základní",J310,0)</f>
        <v>0</v>
      </c>
      <c r="BF310" s="230">
        <f>IF(N310="snížená",J310,0)</f>
        <v>0</v>
      </c>
      <c r="BG310" s="230">
        <f>IF(N310="zákl. přenesená",J310,0)</f>
        <v>0</v>
      </c>
      <c r="BH310" s="230">
        <f>IF(N310="sníž. přenesená",J310,0)</f>
        <v>0</v>
      </c>
      <c r="BI310" s="230">
        <f>IF(N310="nulová",J310,0)</f>
        <v>0</v>
      </c>
      <c r="BJ310" s="22" t="s">
        <v>24</v>
      </c>
      <c r="BK310" s="230">
        <f>ROUND(I310*H310,2)</f>
        <v>0</v>
      </c>
      <c r="BL310" s="22" t="s">
        <v>242</v>
      </c>
      <c r="BM310" s="22" t="s">
        <v>606</v>
      </c>
    </row>
    <row r="311" s="1" customFormat="1" ht="25.5" customHeight="1">
      <c r="B311" s="44"/>
      <c r="C311" s="219" t="s">
        <v>607</v>
      </c>
      <c r="D311" s="219" t="s">
        <v>157</v>
      </c>
      <c r="E311" s="220" t="s">
        <v>608</v>
      </c>
      <c r="F311" s="221" t="s">
        <v>609</v>
      </c>
      <c r="G311" s="222" t="s">
        <v>415</v>
      </c>
      <c r="H311" s="223">
        <v>3</v>
      </c>
      <c r="I311" s="224"/>
      <c r="J311" s="225">
        <f>ROUND(I311*H311,2)</f>
        <v>0</v>
      </c>
      <c r="K311" s="221" t="s">
        <v>161</v>
      </c>
      <c r="L311" s="70"/>
      <c r="M311" s="226" t="s">
        <v>22</v>
      </c>
      <c r="N311" s="227" t="s">
        <v>49</v>
      </c>
      <c r="O311" s="45"/>
      <c r="P311" s="228">
        <f>O311*H311</f>
        <v>0</v>
      </c>
      <c r="Q311" s="228">
        <v>0.028690114999999999</v>
      </c>
      <c r="R311" s="228">
        <f>Q311*H311</f>
        <v>0.086070344999999993</v>
      </c>
      <c r="S311" s="228">
        <v>0</v>
      </c>
      <c r="T311" s="229">
        <f>S311*H311</f>
        <v>0</v>
      </c>
      <c r="AR311" s="22" t="s">
        <v>242</v>
      </c>
      <c r="AT311" s="22" t="s">
        <v>157</v>
      </c>
      <c r="AU311" s="22" t="s">
        <v>87</v>
      </c>
      <c r="AY311" s="22" t="s">
        <v>154</v>
      </c>
      <c r="BE311" s="230">
        <f>IF(N311="základní",J311,0)</f>
        <v>0</v>
      </c>
      <c r="BF311" s="230">
        <f>IF(N311="snížená",J311,0)</f>
        <v>0</v>
      </c>
      <c r="BG311" s="230">
        <f>IF(N311="zákl. přenesená",J311,0)</f>
        <v>0</v>
      </c>
      <c r="BH311" s="230">
        <f>IF(N311="sníž. přenesená",J311,0)</f>
        <v>0</v>
      </c>
      <c r="BI311" s="230">
        <f>IF(N311="nulová",J311,0)</f>
        <v>0</v>
      </c>
      <c r="BJ311" s="22" t="s">
        <v>24</v>
      </c>
      <c r="BK311" s="230">
        <f>ROUND(I311*H311,2)</f>
        <v>0</v>
      </c>
      <c r="BL311" s="22" t="s">
        <v>242</v>
      </c>
      <c r="BM311" s="22" t="s">
        <v>610</v>
      </c>
    </row>
    <row r="312" s="1" customFormat="1" ht="25.5" customHeight="1">
      <c r="B312" s="44"/>
      <c r="C312" s="219" t="s">
        <v>611</v>
      </c>
      <c r="D312" s="219" t="s">
        <v>157</v>
      </c>
      <c r="E312" s="220" t="s">
        <v>612</v>
      </c>
      <c r="F312" s="221" t="s">
        <v>613</v>
      </c>
      <c r="G312" s="222" t="s">
        <v>415</v>
      </c>
      <c r="H312" s="223">
        <v>1</v>
      </c>
      <c r="I312" s="224"/>
      <c r="J312" s="225">
        <f>ROUND(I312*H312,2)</f>
        <v>0</v>
      </c>
      <c r="K312" s="221" t="s">
        <v>161</v>
      </c>
      <c r="L312" s="70"/>
      <c r="M312" s="226" t="s">
        <v>22</v>
      </c>
      <c r="N312" s="227" t="s">
        <v>49</v>
      </c>
      <c r="O312" s="45"/>
      <c r="P312" s="228">
        <f>O312*H312</f>
        <v>0</v>
      </c>
      <c r="Q312" s="228">
        <v>0.0147</v>
      </c>
      <c r="R312" s="228">
        <f>Q312*H312</f>
        <v>0.0147</v>
      </c>
      <c r="S312" s="228">
        <v>0</v>
      </c>
      <c r="T312" s="229">
        <f>S312*H312</f>
        <v>0</v>
      </c>
      <c r="AR312" s="22" t="s">
        <v>242</v>
      </c>
      <c r="AT312" s="22" t="s">
        <v>157</v>
      </c>
      <c r="AU312" s="22" t="s">
        <v>87</v>
      </c>
      <c r="AY312" s="22" t="s">
        <v>154</v>
      </c>
      <c r="BE312" s="230">
        <f>IF(N312="základní",J312,0)</f>
        <v>0</v>
      </c>
      <c r="BF312" s="230">
        <f>IF(N312="snížená",J312,0)</f>
        <v>0</v>
      </c>
      <c r="BG312" s="230">
        <f>IF(N312="zákl. přenesená",J312,0)</f>
        <v>0</v>
      </c>
      <c r="BH312" s="230">
        <f>IF(N312="sníž. přenesená",J312,0)</f>
        <v>0</v>
      </c>
      <c r="BI312" s="230">
        <f>IF(N312="nulová",J312,0)</f>
        <v>0</v>
      </c>
      <c r="BJ312" s="22" t="s">
        <v>24</v>
      </c>
      <c r="BK312" s="230">
        <f>ROUND(I312*H312,2)</f>
        <v>0</v>
      </c>
      <c r="BL312" s="22" t="s">
        <v>242</v>
      </c>
      <c r="BM312" s="22" t="s">
        <v>614</v>
      </c>
    </row>
    <row r="313" s="1" customFormat="1" ht="25.5" customHeight="1">
      <c r="B313" s="44"/>
      <c r="C313" s="219" t="s">
        <v>615</v>
      </c>
      <c r="D313" s="219" t="s">
        <v>157</v>
      </c>
      <c r="E313" s="220" t="s">
        <v>616</v>
      </c>
      <c r="F313" s="221" t="s">
        <v>617</v>
      </c>
      <c r="G313" s="222" t="s">
        <v>169</v>
      </c>
      <c r="H313" s="223">
        <v>1</v>
      </c>
      <c r="I313" s="224"/>
      <c r="J313" s="225">
        <f>ROUND(I313*H313,2)</f>
        <v>0</v>
      </c>
      <c r="K313" s="221" t="s">
        <v>22</v>
      </c>
      <c r="L313" s="70"/>
      <c r="M313" s="226" t="s">
        <v>22</v>
      </c>
      <c r="N313" s="227" t="s">
        <v>49</v>
      </c>
      <c r="O313" s="45"/>
      <c r="P313" s="228">
        <f>O313*H313</f>
        <v>0</v>
      </c>
      <c r="Q313" s="228">
        <v>0.0011199999999999999</v>
      </c>
      <c r="R313" s="228">
        <f>Q313*H313</f>
        <v>0.0011199999999999999</v>
      </c>
      <c r="S313" s="228">
        <v>0</v>
      </c>
      <c r="T313" s="229">
        <f>S313*H313</f>
        <v>0</v>
      </c>
      <c r="AR313" s="22" t="s">
        <v>242</v>
      </c>
      <c r="AT313" s="22" t="s">
        <v>157</v>
      </c>
      <c r="AU313" s="22" t="s">
        <v>87</v>
      </c>
      <c r="AY313" s="22" t="s">
        <v>154</v>
      </c>
      <c r="BE313" s="230">
        <f>IF(N313="základní",J313,0)</f>
        <v>0</v>
      </c>
      <c r="BF313" s="230">
        <f>IF(N313="snížená",J313,0)</f>
        <v>0</v>
      </c>
      <c r="BG313" s="230">
        <f>IF(N313="zákl. přenesená",J313,0)</f>
        <v>0</v>
      </c>
      <c r="BH313" s="230">
        <f>IF(N313="sníž. přenesená",J313,0)</f>
        <v>0</v>
      </c>
      <c r="BI313" s="230">
        <f>IF(N313="nulová",J313,0)</f>
        <v>0</v>
      </c>
      <c r="BJ313" s="22" t="s">
        <v>24</v>
      </c>
      <c r="BK313" s="230">
        <f>ROUND(I313*H313,2)</f>
        <v>0</v>
      </c>
      <c r="BL313" s="22" t="s">
        <v>242</v>
      </c>
      <c r="BM313" s="22" t="s">
        <v>618</v>
      </c>
    </row>
    <row r="314" s="1" customFormat="1" ht="16.5" customHeight="1">
      <c r="B314" s="44"/>
      <c r="C314" s="219" t="s">
        <v>619</v>
      </c>
      <c r="D314" s="219" t="s">
        <v>157</v>
      </c>
      <c r="E314" s="220" t="s">
        <v>620</v>
      </c>
      <c r="F314" s="221" t="s">
        <v>621</v>
      </c>
      <c r="G314" s="222" t="s">
        <v>169</v>
      </c>
      <c r="H314" s="223">
        <v>12</v>
      </c>
      <c r="I314" s="224"/>
      <c r="J314" s="225">
        <f>ROUND(I314*H314,2)</f>
        <v>0</v>
      </c>
      <c r="K314" s="221" t="s">
        <v>22</v>
      </c>
      <c r="L314" s="70"/>
      <c r="M314" s="226" t="s">
        <v>22</v>
      </c>
      <c r="N314" s="227" t="s">
        <v>49</v>
      </c>
      <c r="O314" s="45"/>
      <c r="P314" s="228">
        <f>O314*H314</f>
        <v>0</v>
      </c>
      <c r="Q314" s="228">
        <v>0.00029999999999999997</v>
      </c>
      <c r="R314" s="228">
        <f>Q314*H314</f>
        <v>0.0035999999999999999</v>
      </c>
      <c r="S314" s="228">
        <v>0</v>
      </c>
      <c r="T314" s="229">
        <f>S314*H314</f>
        <v>0</v>
      </c>
      <c r="AR314" s="22" t="s">
        <v>242</v>
      </c>
      <c r="AT314" s="22" t="s">
        <v>157</v>
      </c>
      <c r="AU314" s="22" t="s">
        <v>87</v>
      </c>
      <c r="AY314" s="22" t="s">
        <v>154</v>
      </c>
      <c r="BE314" s="230">
        <f>IF(N314="základní",J314,0)</f>
        <v>0</v>
      </c>
      <c r="BF314" s="230">
        <f>IF(N314="snížená",J314,0)</f>
        <v>0</v>
      </c>
      <c r="BG314" s="230">
        <f>IF(N314="zákl. přenesená",J314,0)</f>
        <v>0</v>
      </c>
      <c r="BH314" s="230">
        <f>IF(N314="sníž. přenesená",J314,0)</f>
        <v>0</v>
      </c>
      <c r="BI314" s="230">
        <f>IF(N314="nulová",J314,0)</f>
        <v>0</v>
      </c>
      <c r="BJ314" s="22" t="s">
        <v>24</v>
      </c>
      <c r="BK314" s="230">
        <f>ROUND(I314*H314,2)</f>
        <v>0</v>
      </c>
      <c r="BL314" s="22" t="s">
        <v>242</v>
      </c>
      <c r="BM314" s="22" t="s">
        <v>622</v>
      </c>
    </row>
    <row r="315" s="1" customFormat="1" ht="25.5" customHeight="1">
      <c r="B315" s="44"/>
      <c r="C315" s="253" t="s">
        <v>623</v>
      </c>
      <c r="D315" s="253" t="s">
        <v>177</v>
      </c>
      <c r="E315" s="254" t="s">
        <v>624</v>
      </c>
      <c r="F315" s="255" t="s">
        <v>625</v>
      </c>
      <c r="G315" s="256" t="s">
        <v>169</v>
      </c>
      <c r="H315" s="257">
        <v>12</v>
      </c>
      <c r="I315" s="258"/>
      <c r="J315" s="259">
        <f>ROUND(I315*H315,2)</f>
        <v>0</v>
      </c>
      <c r="K315" s="255" t="s">
        <v>22</v>
      </c>
      <c r="L315" s="260"/>
      <c r="M315" s="261" t="s">
        <v>22</v>
      </c>
      <c r="N315" s="262" t="s">
        <v>49</v>
      </c>
      <c r="O315" s="45"/>
      <c r="P315" s="228">
        <f>O315*H315</f>
        <v>0</v>
      </c>
      <c r="Q315" s="228">
        <v>0.00010000000000000001</v>
      </c>
      <c r="R315" s="228">
        <f>Q315*H315</f>
        <v>0.0012000000000000001</v>
      </c>
      <c r="S315" s="228">
        <v>0</v>
      </c>
      <c r="T315" s="229">
        <f>S315*H315</f>
        <v>0</v>
      </c>
      <c r="AR315" s="22" t="s">
        <v>336</v>
      </c>
      <c r="AT315" s="22" t="s">
        <v>177</v>
      </c>
      <c r="AU315" s="22" t="s">
        <v>87</v>
      </c>
      <c r="AY315" s="22" t="s">
        <v>154</v>
      </c>
      <c r="BE315" s="230">
        <f>IF(N315="základní",J315,0)</f>
        <v>0</v>
      </c>
      <c r="BF315" s="230">
        <f>IF(N315="snížená",J315,0)</f>
        <v>0</v>
      </c>
      <c r="BG315" s="230">
        <f>IF(N315="zákl. přenesená",J315,0)</f>
        <v>0</v>
      </c>
      <c r="BH315" s="230">
        <f>IF(N315="sníž. přenesená",J315,0)</f>
        <v>0</v>
      </c>
      <c r="BI315" s="230">
        <f>IF(N315="nulová",J315,0)</f>
        <v>0</v>
      </c>
      <c r="BJ315" s="22" t="s">
        <v>24</v>
      </c>
      <c r="BK315" s="230">
        <f>ROUND(I315*H315,2)</f>
        <v>0</v>
      </c>
      <c r="BL315" s="22" t="s">
        <v>242</v>
      </c>
      <c r="BM315" s="22" t="s">
        <v>626</v>
      </c>
    </row>
    <row r="316" s="1" customFormat="1" ht="25.5" customHeight="1">
      <c r="B316" s="44"/>
      <c r="C316" s="219" t="s">
        <v>627</v>
      </c>
      <c r="D316" s="219" t="s">
        <v>157</v>
      </c>
      <c r="E316" s="220" t="s">
        <v>628</v>
      </c>
      <c r="F316" s="221" t="s">
        <v>629</v>
      </c>
      <c r="G316" s="222" t="s">
        <v>415</v>
      </c>
      <c r="H316" s="223">
        <v>1</v>
      </c>
      <c r="I316" s="224"/>
      <c r="J316" s="225">
        <f>ROUND(I316*H316,2)</f>
        <v>0</v>
      </c>
      <c r="K316" s="221" t="s">
        <v>22</v>
      </c>
      <c r="L316" s="70"/>
      <c r="M316" s="226" t="s">
        <v>22</v>
      </c>
      <c r="N316" s="227" t="s">
        <v>49</v>
      </c>
      <c r="O316" s="45"/>
      <c r="P316" s="228">
        <f>O316*H316</f>
        <v>0</v>
      </c>
      <c r="Q316" s="228">
        <v>0.0019599999999999999</v>
      </c>
      <c r="R316" s="228">
        <f>Q316*H316</f>
        <v>0.0019599999999999999</v>
      </c>
      <c r="S316" s="228">
        <v>0</v>
      </c>
      <c r="T316" s="229">
        <f>S316*H316</f>
        <v>0</v>
      </c>
      <c r="AR316" s="22" t="s">
        <v>242</v>
      </c>
      <c r="AT316" s="22" t="s">
        <v>157</v>
      </c>
      <c r="AU316" s="22" t="s">
        <v>87</v>
      </c>
      <c r="AY316" s="22" t="s">
        <v>154</v>
      </c>
      <c r="BE316" s="230">
        <f>IF(N316="základní",J316,0)</f>
        <v>0</v>
      </c>
      <c r="BF316" s="230">
        <f>IF(N316="snížená",J316,0)</f>
        <v>0</v>
      </c>
      <c r="BG316" s="230">
        <f>IF(N316="zákl. přenesená",J316,0)</f>
        <v>0</v>
      </c>
      <c r="BH316" s="230">
        <f>IF(N316="sníž. přenesená",J316,0)</f>
        <v>0</v>
      </c>
      <c r="BI316" s="230">
        <f>IF(N316="nulová",J316,0)</f>
        <v>0</v>
      </c>
      <c r="BJ316" s="22" t="s">
        <v>24</v>
      </c>
      <c r="BK316" s="230">
        <f>ROUND(I316*H316,2)</f>
        <v>0</v>
      </c>
      <c r="BL316" s="22" t="s">
        <v>242</v>
      </c>
      <c r="BM316" s="22" t="s">
        <v>630</v>
      </c>
    </row>
    <row r="317" s="1" customFormat="1" ht="16.5" customHeight="1">
      <c r="B317" s="44"/>
      <c r="C317" s="219" t="s">
        <v>340</v>
      </c>
      <c r="D317" s="219" t="s">
        <v>157</v>
      </c>
      <c r="E317" s="220" t="s">
        <v>631</v>
      </c>
      <c r="F317" s="221" t="s">
        <v>632</v>
      </c>
      <c r="G317" s="222" t="s">
        <v>415</v>
      </c>
      <c r="H317" s="223">
        <v>3</v>
      </c>
      <c r="I317" s="224"/>
      <c r="J317" s="225">
        <f>ROUND(I317*H317,2)</f>
        <v>0</v>
      </c>
      <c r="K317" s="221" t="s">
        <v>161</v>
      </c>
      <c r="L317" s="70"/>
      <c r="M317" s="226" t="s">
        <v>22</v>
      </c>
      <c r="N317" s="227" t="s">
        <v>49</v>
      </c>
      <c r="O317" s="45"/>
      <c r="P317" s="228">
        <f>O317*H317</f>
        <v>0</v>
      </c>
      <c r="Q317" s="228">
        <v>0.0018400999999999999</v>
      </c>
      <c r="R317" s="228">
        <f>Q317*H317</f>
        <v>0.0055202999999999997</v>
      </c>
      <c r="S317" s="228">
        <v>0</v>
      </c>
      <c r="T317" s="229">
        <f>S317*H317</f>
        <v>0</v>
      </c>
      <c r="AR317" s="22" t="s">
        <v>242</v>
      </c>
      <c r="AT317" s="22" t="s">
        <v>157</v>
      </c>
      <c r="AU317" s="22" t="s">
        <v>87</v>
      </c>
      <c r="AY317" s="22" t="s">
        <v>154</v>
      </c>
      <c r="BE317" s="230">
        <f>IF(N317="základní",J317,0)</f>
        <v>0</v>
      </c>
      <c r="BF317" s="230">
        <f>IF(N317="snížená",J317,0)</f>
        <v>0</v>
      </c>
      <c r="BG317" s="230">
        <f>IF(N317="zákl. přenesená",J317,0)</f>
        <v>0</v>
      </c>
      <c r="BH317" s="230">
        <f>IF(N317="sníž. přenesená",J317,0)</f>
        <v>0</v>
      </c>
      <c r="BI317" s="230">
        <f>IF(N317="nulová",J317,0)</f>
        <v>0</v>
      </c>
      <c r="BJ317" s="22" t="s">
        <v>24</v>
      </c>
      <c r="BK317" s="230">
        <f>ROUND(I317*H317,2)</f>
        <v>0</v>
      </c>
      <c r="BL317" s="22" t="s">
        <v>242</v>
      </c>
      <c r="BM317" s="22" t="s">
        <v>633</v>
      </c>
    </row>
    <row r="318" s="1" customFormat="1" ht="16.5" customHeight="1">
      <c r="B318" s="44"/>
      <c r="C318" s="219" t="s">
        <v>348</v>
      </c>
      <c r="D318" s="219" t="s">
        <v>157</v>
      </c>
      <c r="E318" s="220" t="s">
        <v>634</v>
      </c>
      <c r="F318" s="221" t="s">
        <v>635</v>
      </c>
      <c r="G318" s="222" t="s">
        <v>169</v>
      </c>
      <c r="H318" s="223">
        <v>3</v>
      </c>
      <c r="I318" s="224"/>
      <c r="J318" s="225">
        <f>ROUND(I318*H318,2)</f>
        <v>0</v>
      </c>
      <c r="K318" s="221" t="s">
        <v>22</v>
      </c>
      <c r="L318" s="70"/>
      <c r="M318" s="226" t="s">
        <v>22</v>
      </c>
      <c r="N318" s="227" t="s">
        <v>49</v>
      </c>
      <c r="O318" s="45"/>
      <c r="P318" s="228">
        <f>O318*H318</f>
        <v>0</v>
      </c>
      <c r="Q318" s="228">
        <v>0.00013999999999999999</v>
      </c>
      <c r="R318" s="228">
        <f>Q318*H318</f>
        <v>0.00041999999999999996</v>
      </c>
      <c r="S318" s="228">
        <v>0</v>
      </c>
      <c r="T318" s="229">
        <f>S318*H318</f>
        <v>0</v>
      </c>
      <c r="AR318" s="22" t="s">
        <v>242</v>
      </c>
      <c r="AT318" s="22" t="s">
        <v>157</v>
      </c>
      <c r="AU318" s="22" t="s">
        <v>87</v>
      </c>
      <c r="AY318" s="22" t="s">
        <v>154</v>
      </c>
      <c r="BE318" s="230">
        <f>IF(N318="základní",J318,0)</f>
        <v>0</v>
      </c>
      <c r="BF318" s="230">
        <f>IF(N318="snížená",J318,0)</f>
        <v>0</v>
      </c>
      <c r="BG318" s="230">
        <f>IF(N318="zákl. přenesená",J318,0)</f>
        <v>0</v>
      </c>
      <c r="BH318" s="230">
        <f>IF(N318="sníž. přenesená",J318,0)</f>
        <v>0</v>
      </c>
      <c r="BI318" s="230">
        <f>IF(N318="nulová",J318,0)</f>
        <v>0</v>
      </c>
      <c r="BJ318" s="22" t="s">
        <v>24</v>
      </c>
      <c r="BK318" s="230">
        <f>ROUND(I318*H318,2)</f>
        <v>0</v>
      </c>
      <c r="BL318" s="22" t="s">
        <v>242</v>
      </c>
      <c r="BM318" s="22" t="s">
        <v>636</v>
      </c>
    </row>
    <row r="319" s="1" customFormat="1" ht="16.5" customHeight="1">
      <c r="B319" s="44"/>
      <c r="C319" s="219" t="s">
        <v>369</v>
      </c>
      <c r="D319" s="219" t="s">
        <v>157</v>
      </c>
      <c r="E319" s="220" t="s">
        <v>637</v>
      </c>
      <c r="F319" s="221" t="s">
        <v>638</v>
      </c>
      <c r="G319" s="222" t="s">
        <v>169</v>
      </c>
      <c r="H319" s="223">
        <v>3</v>
      </c>
      <c r="I319" s="224"/>
      <c r="J319" s="225">
        <f>ROUND(I319*H319,2)</f>
        <v>0</v>
      </c>
      <c r="K319" s="221" t="s">
        <v>22</v>
      </c>
      <c r="L319" s="70"/>
      <c r="M319" s="226" t="s">
        <v>22</v>
      </c>
      <c r="N319" s="227" t="s">
        <v>49</v>
      </c>
      <c r="O319" s="45"/>
      <c r="P319" s="228">
        <f>O319*H319</f>
        <v>0</v>
      </c>
      <c r="Q319" s="228">
        <v>0.00023000000000000001</v>
      </c>
      <c r="R319" s="228">
        <f>Q319*H319</f>
        <v>0.00069000000000000008</v>
      </c>
      <c r="S319" s="228">
        <v>0</v>
      </c>
      <c r="T319" s="229">
        <f>S319*H319</f>
        <v>0</v>
      </c>
      <c r="AR319" s="22" t="s">
        <v>242</v>
      </c>
      <c r="AT319" s="22" t="s">
        <v>157</v>
      </c>
      <c r="AU319" s="22" t="s">
        <v>87</v>
      </c>
      <c r="AY319" s="22" t="s">
        <v>154</v>
      </c>
      <c r="BE319" s="230">
        <f>IF(N319="základní",J319,0)</f>
        <v>0</v>
      </c>
      <c r="BF319" s="230">
        <f>IF(N319="snížená",J319,0)</f>
        <v>0</v>
      </c>
      <c r="BG319" s="230">
        <f>IF(N319="zákl. přenesená",J319,0)</f>
        <v>0</v>
      </c>
      <c r="BH319" s="230">
        <f>IF(N319="sníž. přenesená",J319,0)</f>
        <v>0</v>
      </c>
      <c r="BI319" s="230">
        <f>IF(N319="nulová",J319,0)</f>
        <v>0</v>
      </c>
      <c r="BJ319" s="22" t="s">
        <v>24</v>
      </c>
      <c r="BK319" s="230">
        <f>ROUND(I319*H319,2)</f>
        <v>0</v>
      </c>
      <c r="BL319" s="22" t="s">
        <v>242</v>
      </c>
      <c r="BM319" s="22" t="s">
        <v>639</v>
      </c>
    </row>
    <row r="320" s="1" customFormat="1" ht="16.5" customHeight="1">
      <c r="B320" s="44"/>
      <c r="C320" s="219" t="s">
        <v>640</v>
      </c>
      <c r="D320" s="219" t="s">
        <v>157</v>
      </c>
      <c r="E320" s="220" t="s">
        <v>641</v>
      </c>
      <c r="F320" s="221" t="s">
        <v>642</v>
      </c>
      <c r="G320" s="222" t="s">
        <v>169</v>
      </c>
      <c r="H320" s="223">
        <v>1</v>
      </c>
      <c r="I320" s="224"/>
      <c r="J320" s="225">
        <f>ROUND(I320*H320,2)</f>
        <v>0</v>
      </c>
      <c r="K320" s="221" t="s">
        <v>22</v>
      </c>
      <c r="L320" s="70"/>
      <c r="M320" s="226" t="s">
        <v>22</v>
      </c>
      <c r="N320" s="227" t="s">
        <v>49</v>
      </c>
      <c r="O320" s="45"/>
      <c r="P320" s="228">
        <f>O320*H320</f>
        <v>0</v>
      </c>
      <c r="Q320" s="228">
        <v>0.00027999999999999998</v>
      </c>
      <c r="R320" s="228">
        <f>Q320*H320</f>
        <v>0.00027999999999999998</v>
      </c>
      <c r="S320" s="228">
        <v>0</v>
      </c>
      <c r="T320" s="229">
        <f>S320*H320</f>
        <v>0</v>
      </c>
      <c r="AR320" s="22" t="s">
        <v>242</v>
      </c>
      <c r="AT320" s="22" t="s">
        <v>157</v>
      </c>
      <c r="AU320" s="22" t="s">
        <v>87</v>
      </c>
      <c r="AY320" s="22" t="s">
        <v>154</v>
      </c>
      <c r="BE320" s="230">
        <f>IF(N320="základní",J320,0)</f>
        <v>0</v>
      </c>
      <c r="BF320" s="230">
        <f>IF(N320="snížená",J320,0)</f>
        <v>0</v>
      </c>
      <c r="BG320" s="230">
        <f>IF(N320="zákl. přenesená",J320,0)</f>
        <v>0</v>
      </c>
      <c r="BH320" s="230">
        <f>IF(N320="sníž. přenesená",J320,0)</f>
        <v>0</v>
      </c>
      <c r="BI320" s="230">
        <f>IF(N320="nulová",J320,0)</f>
        <v>0</v>
      </c>
      <c r="BJ320" s="22" t="s">
        <v>24</v>
      </c>
      <c r="BK320" s="230">
        <f>ROUND(I320*H320,2)</f>
        <v>0</v>
      </c>
      <c r="BL320" s="22" t="s">
        <v>242</v>
      </c>
      <c r="BM320" s="22" t="s">
        <v>643</v>
      </c>
    </row>
    <row r="321" s="1" customFormat="1" ht="16.5" customHeight="1">
      <c r="B321" s="44"/>
      <c r="C321" s="219" t="s">
        <v>644</v>
      </c>
      <c r="D321" s="219" t="s">
        <v>157</v>
      </c>
      <c r="E321" s="220" t="s">
        <v>645</v>
      </c>
      <c r="F321" s="221" t="s">
        <v>646</v>
      </c>
      <c r="G321" s="222" t="s">
        <v>169</v>
      </c>
      <c r="H321" s="223">
        <v>4</v>
      </c>
      <c r="I321" s="224"/>
      <c r="J321" s="225">
        <f>ROUND(I321*H321,2)</f>
        <v>0</v>
      </c>
      <c r="K321" s="221" t="s">
        <v>161</v>
      </c>
      <c r="L321" s="70"/>
      <c r="M321" s="226" t="s">
        <v>22</v>
      </c>
      <c r="N321" s="227" t="s">
        <v>49</v>
      </c>
      <c r="O321" s="45"/>
      <c r="P321" s="228">
        <f>O321*H321</f>
        <v>0</v>
      </c>
      <c r="Q321" s="228">
        <v>0.00031</v>
      </c>
      <c r="R321" s="228">
        <f>Q321*H321</f>
        <v>0.00124</v>
      </c>
      <c r="S321" s="228">
        <v>0</v>
      </c>
      <c r="T321" s="229">
        <f>S321*H321</f>
        <v>0</v>
      </c>
      <c r="AR321" s="22" t="s">
        <v>242</v>
      </c>
      <c r="AT321" s="22" t="s">
        <v>157</v>
      </c>
      <c r="AU321" s="22" t="s">
        <v>87</v>
      </c>
      <c r="AY321" s="22" t="s">
        <v>154</v>
      </c>
      <c r="BE321" s="230">
        <f>IF(N321="základní",J321,0)</f>
        <v>0</v>
      </c>
      <c r="BF321" s="230">
        <f>IF(N321="snížená",J321,0)</f>
        <v>0</v>
      </c>
      <c r="BG321" s="230">
        <f>IF(N321="zákl. přenesená",J321,0)</f>
        <v>0</v>
      </c>
      <c r="BH321" s="230">
        <f>IF(N321="sníž. přenesená",J321,0)</f>
        <v>0</v>
      </c>
      <c r="BI321" s="230">
        <f>IF(N321="nulová",J321,0)</f>
        <v>0</v>
      </c>
      <c r="BJ321" s="22" t="s">
        <v>24</v>
      </c>
      <c r="BK321" s="230">
        <f>ROUND(I321*H321,2)</f>
        <v>0</v>
      </c>
      <c r="BL321" s="22" t="s">
        <v>242</v>
      </c>
      <c r="BM321" s="22" t="s">
        <v>647</v>
      </c>
    </row>
    <row r="322" s="1" customFormat="1" ht="38.25" customHeight="1">
      <c r="B322" s="44"/>
      <c r="C322" s="219" t="s">
        <v>648</v>
      </c>
      <c r="D322" s="219" t="s">
        <v>157</v>
      </c>
      <c r="E322" s="220" t="s">
        <v>649</v>
      </c>
      <c r="F322" s="221" t="s">
        <v>650</v>
      </c>
      <c r="G322" s="222" t="s">
        <v>173</v>
      </c>
      <c r="H322" s="223">
        <v>0.27800000000000002</v>
      </c>
      <c r="I322" s="224"/>
      <c r="J322" s="225">
        <f>ROUND(I322*H322,2)</f>
        <v>0</v>
      </c>
      <c r="K322" s="221" t="s">
        <v>161</v>
      </c>
      <c r="L322" s="70"/>
      <c r="M322" s="226" t="s">
        <v>22</v>
      </c>
      <c r="N322" s="227" t="s">
        <v>49</v>
      </c>
      <c r="O322" s="45"/>
      <c r="P322" s="228">
        <f>O322*H322</f>
        <v>0</v>
      </c>
      <c r="Q322" s="228">
        <v>0</v>
      </c>
      <c r="R322" s="228">
        <f>Q322*H322</f>
        <v>0</v>
      </c>
      <c r="S322" s="228">
        <v>0</v>
      </c>
      <c r="T322" s="229">
        <f>S322*H322</f>
        <v>0</v>
      </c>
      <c r="AR322" s="22" t="s">
        <v>242</v>
      </c>
      <c r="AT322" s="22" t="s">
        <v>157</v>
      </c>
      <c r="AU322" s="22" t="s">
        <v>87</v>
      </c>
      <c r="AY322" s="22" t="s">
        <v>154</v>
      </c>
      <c r="BE322" s="230">
        <f>IF(N322="základní",J322,0)</f>
        <v>0</v>
      </c>
      <c r="BF322" s="230">
        <f>IF(N322="snížená",J322,0)</f>
        <v>0</v>
      </c>
      <c r="BG322" s="230">
        <f>IF(N322="zákl. přenesená",J322,0)</f>
        <v>0</v>
      </c>
      <c r="BH322" s="230">
        <f>IF(N322="sníž. přenesená",J322,0)</f>
        <v>0</v>
      </c>
      <c r="BI322" s="230">
        <f>IF(N322="nulová",J322,0)</f>
        <v>0</v>
      </c>
      <c r="BJ322" s="22" t="s">
        <v>24</v>
      </c>
      <c r="BK322" s="230">
        <f>ROUND(I322*H322,2)</f>
        <v>0</v>
      </c>
      <c r="BL322" s="22" t="s">
        <v>242</v>
      </c>
      <c r="BM322" s="22" t="s">
        <v>651</v>
      </c>
    </row>
    <row r="323" s="10" customFormat="1" ht="29.88" customHeight="1">
      <c r="B323" s="203"/>
      <c r="C323" s="204"/>
      <c r="D323" s="205" t="s">
        <v>77</v>
      </c>
      <c r="E323" s="217" t="s">
        <v>652</v>
      </c>
      <c r="F323" s="217" t="s">
        <v>653</v>
      </c>
      <c r="G323" s="204"/>
      <c r="H323" s="204"/>
      <c r="I323" s="207"/>
      <c r="J323" s="218">
        <f>BK323</f>
        <v>0</v>
      </c>
      <c r="K323" s="204"/>
      <c r="L323" s="209"/>
      <c r="M323" s="210"/>
      <c r="N323" s="211"/>
      <c r="O323" s="211"/>
      <c r="P323" s="212">
        <f>SUM(P324:P326)</f>
        <v>0</v>
      </c>
      <c r="Q323" s="211"/>
      <c r="R323" s="212">
        <f>SUM(R324:R326)</f>
        <v>0.075449999999999989</v>
      </c>
      <c r="S323" s="211"/>
      <c r="T323" s="213">
        <f>SUM(T324:T326)</f>
        <v>0</v>
      </c>
      <c r="AR323" s="214" t="s">
        <v>87</v>
      </c>
      <c r="AT323" s="215" t="s">
        <v>77</v>
      </c>
      <c r="AU323" s="215" t="s">
        <v>24</v>
      </c>
      <c r="AY323" s="214" t="s">
        <v>154</v>
      </c>
      <c r="BK323" s="216">
        <f>SUM(BK324:BK326)</f>
        <v>0</v>
      </c>
    </row>
    <row r="324" s="1" customFormat="1" ht="38.25" customHeight="1">
      <c r="B324" s="44"/>
      <c r="C324" s="219" t="s">
        <v>30</v>
      </c>
      <c r="D324" s="219" t="s">
        <v>157</v>
      </c>
      <c r="E324" s="220" t="s">
        <v>654</v>
      </c>
      <c r="F324" s="221" t="s">
        <v>655</v>
      </c>
      <c r="G324" s="222" t="s">
        <v>415</v>
      </c>
      <c r="H324" s="223">
        <v>3</v>
      </c>
      <c r="I324" s="224"/>
      <c r="J324" s="225">
        <f>ROUND(I324*H324,2)</f>
        <v>0</v>
      </c>
      <c r="K324" s="221" t="s">
        <v>161</v>
      </c>
      <c r="L324" s="70"/>
      <c r="M324" s="226" t="s">
        <v>22</v>
      </c>
      <c r="N324" s="227" t="s">
        <v>49</v>
      </c>
      <c r="O324" s="45"/>
      <c r="P324" s="228">
        <f>O324*H324</f>
        <v>0</v>
      </c>
      <c r="Q324" s="228">
        <v>0.024649999999999998</v>
      </c>
      <c r="R324" s="228">
        <f>Q324*H324</f>
        <v>0.073949999999999988</v>
      </c>
      <c r="S324" s="228">
        <v>0</v>
      </c>
      <c r="T324" s="229">
        <f>S324*H324</f>
        <v>0</v>
      </c>
      <c r="AR324" s="22" t="s">
        <v>242</v>
      </c>
      <c r="AT324" s="22" t="s">
        <v>157</v>
      </c>
      <c r="AU324" s="22" t="s">
        <v>87</v>
      </c>
      <c r="AY324" s="22" t="s">
        <v>154</v>
      </c>
      <c r="BE324" s="230">
        <f>IF(N324="základní",J324,0)</f>
        <v>0</v>
      </c>
      <c r="BF324" s="230">
        <f>IF(N324="snížená",J324,0)</f>
        <v>0</v>
      </c>
      <c r="BG324" s="230">
        <f>IF(N324="zákl. přenesená",J324,0)</f>
        <v>0</v>
      </c>
      <c r="BH324" s="230">
        <f>IF(N324="sníž. přenesená",J324,0)</f>
        <v>0</v>
      </c>
      <c r="BI324" s="230">
        <f>IF(N324="nulová",J324,0)</f>
        <v>0</v>
      </c>
      <c r="BJ324" s="22" t="s">
        <v>24</v>
      </c>
      <c r="BK324" s="230">
        <f>ROUND(I324*H324,2)</f>
        <v>0</v>
      </c>
      <c r="BL324" s="22" t="s">
        <v>242</v>
      </c>
      <c r="BM324" s="22" t="s">
        <v>656</v>
      </c>
    </row>
    <row r="325" s="1" customFormat="1" ht="16.5" customHeight="1">
      <c r="B325" s="44"/>
      <c r="C325" s="219" t="s">
        <v>657</v>
      </c>
      <c r="D325" s="219" t="s">
        <v>157</v>
      </c>
      <c r="E325" s="220" t="s">
        <v>658</v>
      </c>
      <c r="F325" s="221" t="s">
        <v>659</v>
      </c>
      <c r="G325" s="222" t="s">
        <v>169</v>
      </c>
      <c r="H325" s="223">
        <v>3</v>
      </c>
      <c r="I325" s="224"/>
      <c r="J325" s="225">
        <f>ROUND(I325*H325,2)</f>
        <v>0</v>
      </c>
      <c r="K325" s="221" t="s">
        <v>22</v>
      </c>
      <c r="L325" s="70"/>
      <c r="M325" s="226" t="s">
        <v>22</v>
      </c>
      <c r="N325" s="227" t="s">
        <v>49</v>
      </c>
      <c r="O325" s="45"/>
      <c r="P325" s="228">
        <f>O325*H325</f>
        <v>0</v>
      </c>
      <c r="Q325" s="228">
        <v>0.00050000000000000001</v>
      </c>
      <c r="R325" s="228">
        <f>Q325*H325</f>
        <v>0.0015</v>
      </c>
      <c r="S325" s="228">
        <v>0</v>
      </c>
      <c r="T325" s="229">
        <f>S325*H325</f>
        <v>0</v>
      </c>
      <c r="AR325" s="22" t="s">
        <v>242</v>
      </c>
      <c r="AT325" s="22" t="s">
        <v>157</v>
      </c>
      <c r="AU325" s="22" t="s">
        <v>87</v>
      </c>
      <c r="AY325" s="22" t="s">
        <v>154</v>
      </c>
      <c r="BE325" s="230">
        <f>IF(N325="základní",J325,0)</f>
        <v>0</v>
      </c>
      <c r="BF325" s="230">
        <f>IF(N325="snížená",J325,0)</f>
        <v>0</v>
      </c>
      <c r="BG325" s="230">
        <f>IF(N325="zákl. přenesená",J325,0)</f>
        <v>0</v>
      </c>
      <c r="BH325" s="230">
        <f>IF(N325="sníž. přenesená",J325,0)</f>
        <v>0</v>
      </c>
      <c r="BI325" s="230">
        <f>IF(N325="nulová",J325,0)</f>
        <v>0</v>
      </c>
      <c r="BJ325" s="22" t="s">
        <v>24</v>
      </c>
      <c r="BK325" s="230">
        <f>ROUND(I325*H325,2)</f>
        <v>0</v>
      </c>
      <c r="BL325" s="22" t="s">
        <v>242</v>
      </c>
      <c r="BM325" s="22" t="s">
        <v>660</v>
      </c>
    </row>
    <row r="326" s="1" customFormat="1" ht="38.25" customHeight="1">
      <c r="B326" s="44"/>
      <c r="C326" s="219" t="s">
        <v>661</v>
      </c>
      <c r="D326" s="219" t="s">
        <v>157</v>
      </c>
      <c r="E326" s="220" t="s">
        <v>662</v>
      </c>
      <c r="F326" s="221" t="s">
        <v>663</v>
      </c>
      <c r="G326" s="222" t="s">
        <v>173</v>
      </c>
      <c r="H326" s="223">
        <v>0.074999999999999997</v>
      </c>
      <c r="I326" s="224"/>
      <c r="J326" s="225">
        <f>ROUND(I326*H326,2)</f>
        <v>0</v>
      </c>
      <c r="K326" s="221" t="s">
        <v>161</v>
      </c>
      <c r="L326" s="70"/>
      <c r="M326" s="226" t="s">
        <v>22</v>
      </c>
      <c r="N326" s="227" t="s">
        <v>49</v>
      </c>
      <c r="O326" s="45"/>
      <c r="P326" s="228">
        <f>O326*H326</f>
        <v>0</v>
      </c>
      <c r="Q326" s="228">
        <v>0</v>
      </c>
      <c r="R326" s="228">
        <f>Q326*H326</f>
        <v>0</v>
      </c>
      <c r="S326" s="228">
        <v>0</v>
      </c>
      <c r="T326" s="229">
        <f>S326*H326</f>
        <v>0</v>
      </c>
      <c r="AR326" s="22" t="s">
        <v>242</v>
      </c>
      <c r="AT326" s="22" t="s">
        <v>157</v>
      </c>
      <c r="AU326" s="22" t="s">
        <v>87</v>
      </c>
      <c r="AY326" s="22" t="s">
        <v>154</v>
      </c>
      <c r="BE326" s="230">
        <f>IF(N326="základní",J326,0)</f>
        <v>0</v>
      </c>
      <c r="BF326" s="230">
        <f>IF(N326="snížená",J326,0)</f>
        <v>0</v>
      </c>
      <c r="BG326" s="230">
        <f>IF(N326="zákl. přenesená",J326,0)</f>
        <v>0</v>
      </c>
      <c r="BH326" s="230">
        <f>IF(N326="sníž. přenesená",J326,0)</f>
        <v>0</v>
      </c>
      <c r="BI326" s="230">
        <f>IF(N326="nulová",J326,0)</f>
        <v>0</v>
      </c>
      <c r="BJ326" s="22" t="s">
        <v>24</v>
      </c>
      <c r="BK326" s="230">
        <f>ROUND(I326*H326,2)</f>
        <v>0</v>
      </c>
      <c r="BL326" s="22" t="s">
        <v>242</v>
      </c>
      <c r="BM326" s="22" t="s">
        <v>664</v>
      </c>
    </row>
    <row r="327" s="10" customFormat="1" ht="29.88" customHeight="1">
      <c r="B327" s="203"/>
      <c r="C327" s="204"/>
      <c r="D327" s="205" t="s">
        <v>77</v>
      </c>
      <c r="E327" s="217" t="s">
        <v>665</v>
      </c>
      <c r="F327" s="217" t="s">
        <v>666</v>
      </c>
      <c r="G327" s="204"/>
      <c r="H327" s="204"/>
      <c r="I327" s="207"/>
      <c r="J327" s="218">
        <f>BK327</f>
        <v>0</v>
      </c>
      <c r="K327" s="204"/>
      <c r="L327" s="209"/>
      <c r="M327" s="210"/>
      <c r="N327" s="211"/>
      <c r="O327" s="211"/>
      <c r="P327" s="212">
        <f>SUM(P328:P335)</f>
        <v>0</v>
      </c>
      <c r="Q327" s="211"/>
      <c r="R327" s="212">
        <f>SUM(R328:R335)</f>
        <v>0.34199000000000002</v>
      </c>
      <c r="S327" s="211"/>
      <c r="T327" s="213">
        <f>SUM(T328:T335)</f>
        <v>0</v>
      </c>
      <c r="AR327" s="214" t="s">
        <v>87</v>
      </c>
      <c r="AT327" s="215" t="s">
        <v>77</v>
      </c>
      <c r="AU327" s="215" t="s">
        <v>24</v>
      </c>
      <c r="AY327" s="214" t="s">
        <v>154</v>
      </c>
      <c r="BK327" s="216">
        <f>SUM(BK328:BK335)</f>
        <v>0</v>
      </c>
    </row>
    <row r="328" s="1" customFormat="1" ht="38.25" customHeight="1">
      <c r="B328" s="44"/>
      <c r="C328" s="219" t="s">
        <v>667</v>
      </c>
      <c r="D328" s="219" t="s">
        <v>157</v>
      </c>
      <c r="E328" s="220" t="s">
        <v>668</v>
      </c>
      <c r="F328" s="221" t="s">
        <v>669</v>
      </c>
      <c r="G328" s="222" t="s">
        <v>169</v>
      </c>
      <c r="H328" s="223">
        <v>3</v>
      </c>
      <c r="I328" s="224"/>
      <c r="J328" s="225">
        <f>ROUND(I328*H328,2)</f>
        <v>0</v>
      </c>
      <c r="K328" s="221" t="s">
        <v>670</v>
      </c>
      <c r="L328" s="70"/>
      <c r="M328" s="226" t="s">
        <v>22</v>
      </c>
      <c r="N328" s="227" t="s">
        <v>49</v>
      </c>
      <c r="O328" s="45"/>
      <c r="P328" s="228">
        <f>O328*H328</f>
        <v>0</v>
      </c>
      <c r="Q328" s="228">
        <v>0.0075500000000000003</v>
      </c>
      <c r="R328" s="228">
        <f>Q328*H328</f>
        <v>0.02265</v>
      </c>
      <c r="S328" s="228">
        <v>0</v>
      </c>
      <c r="T328" s="229">
        <f>S328*H328</f>
        <v>0</v>
      </c>
      <c r="AR328" s="22" t="s">
        <v>242</v>
      </c>
      <c r="AT328" s="22" t="s">
        <v>157</v>
      </c>
      <c r="AU328" s="22" t="s">
        <v>87</v>
      </c>
      <c r="AY328" s="22" t="s">
        <v>154</v>
      </c>
      <c r="BE328" s="230">
        <f>IF(N328="základní",J328,0)</f>
        <v>0</v>
      </c>
      <c r="BF328" s="230">
        <f>IF(N328="snížená",J328,0)</f>
        <v>0</v>
      </c>
      <c r="BG328" s="230">
        <f>IF(N328="zákl. přenesená",J328,0)</f>
        <v>0</v>
      </c>
      <c r="BH328" s="230">
        <f>IF(N328="sníž. přenesená",J328,0)</f>
        <v>0</v>
      </c>
      <c r="BI328" s="230">
        <f>IF(N328="nulová",J328,0)</f>
        <v>0</v>
      </c>
      <c r="BJ328" s="22" t="s">
        <v>24</v>
      </c>
      <c r="BK328" s="230">
        <f>ROUND(I328*H328,2)</f>
        <v>0</v>
      </c>
      <c r="BL328" s="22" t="s">
        <v>242</v>
      </c>
      <c r="BM328" s="22" t="s">
        <v>671</v>
      </c>
    </row>
    <row r="329" s="1" customFormat="1" ht="38.25" customHeight="1">
      <c r="B329" s="44"/>
      <c r="C329" s="219" t="s">
        <v>672</v>
      </c>
      <c r="D329" s="219" t="s">
        <v>157</v>
      </c>
      <c r="E329" s="220" t="s">
        <v>673</v>
      </c>
      <c r="F329" s="221" t="s">
        <v>674</v>
      </c>
      <c r="G329" s="222" t="s">
        <v>169</v>
      </c>
      <c r="H329" s="223">
        <v>1</v>
      </c>
      <c r="I329" s="224"/>
      <c r="J329" s="225">
        <f>ROUND(I329*H329,2)</f>
        <v>0</v>
      </c>
      <c r="K329" s="221" t="s">
        <v>670</v>
      </c>
      <c r="L329" s="70"/>
      <c r="M329" s="226" t="s">
        <v>22</v>
      </c>
      <c r="N329" s="227" t="s">
        <v>49</v>
      </c>
      <c r="O329" s="45"/>
      <c r="P329" s="228">
        <f>O329*H329</f>
        <v>0</v>
      </c>
      <c r="Q329" s="228">
        <v>0.0129</v>
      </c>
      <c r="R329" s="228">
        <f>Q329*H329</f>
        <v>0.0129</v>
      </c>
      <c r="S329" s="228">
        <v>0</v>
      </c>
      <c r="T329" s="229">
        <f>S329*H329</f>
        <v>0</v>
      </c>
      <c r="AR329" s="22" t="s">
        <v>242</v>
      </c>
      <c r="AT329" s="22" t="s">
        <v>157</v>
      </c>
      <c r="AU329" s="22" t="s">
        <v>87</v>
      </c>
      <c r="AY329" s="22" t="s">
        <v>154</v>
      </c>
      <c r="BE329" s="230">
        <f>IF(N329="základní",J329,0)</f>
        <v>0</v>
      </c>
      <c r="BF329" s="230">
        <f>IF(N329="snížená",J329,0)</f>
        <v>0</v>
      </c>
      <c r="BG329" s="230">
        <f>IF(N329="zákl. přenesená",J329,0)</f>
        <v>0</v>
      </c>
      <c r="BH329" s="230">
        <f>IF(N329="sníž. přenesená",J329,0)</f>
        <v>0</v>
      </c>
      <c r="BI329" s="230">
        <f>IF(N329="nulová",J329,0)</f>
        <v>0</v>
      </c>
      <c r="BJ329" s="22" t="s">
        <v>24</v>
      </c>
      <c r="BK329" s="230">
        <f>ROUND(I329*H329,2)</f>
        <v>0</v>
      </c>
      <c r="BL329" s="22" t="s">
        <v>242</v>
      </c>
      <c r="BM329" s="22" t="s">
        <v>675</v>
      </c>
    </row>
    <row r="330" s="1" customFormat="1" ht="38.25" customHeight="1">
      <c r="B330" s="44"/>
      <c r="C330" s="219" t="s">
        <v>676</v>
      </c>
      <c r="D330" s="219" t="s">
        <v>157</v>
      </c>
      <c r="E330" s="220" t="s">
        <v>677</v>
      </c>
      <c r="F330" s="221" t="s">
        <v>678</v>
      </c>
      <c r="G330" s="222" t="s">
        <v>169</v>
      </c>
      <c r="H330" s="223">
        <v>2</v>
      </c>
      <c r="I330" s="224"/>
      <c r="J330" s="225">
        <f>ROUND(I330*H330,2)</f>
        <v>0</v>
      </c>
      <c r="K330" s="221" t="s">
        <v>670</v>
      </c>
      <c r="L330" s="70"/>
      <c r="M330" s="226" t="s">
        <v>22</v>
      </c>
      <c r="N330" s="227" t="s">
        <v>49</v>
      </c>
      <c r="O330" s="45"/>
      <c r="P330" s="228">
        <f>O330*H330</f>
        <v>0</v>
      </c>
      <c r="Q330" s="228">
        <v>0.022720000000000001</v>
      </c>
      <c r="R330" s="228">
        <f>Q330*H330</f>
        <v>0.045440000000000001</v>
      </c>
      <c r="S330" s="228">
        <v>0</v>
      </c>
      <c r="T330" s="229">
        <f>S330*H330</f>
        <v>0</v>
      </c>
      <c r="AR330" s="22" t="s">
        <v>242</v>
      </c>
      <c r="AT330" s="22" t="s">
        <v>157</v>
      </c>
      <c r="AU330" s="22" t="s">
        <v>87</v>
      </c>
      <c r="AY330" s="22" t="s">
        <v>154</v>
      </c>
      <c r="BE330" s="230">
        <f>IF(N330="základní",J330,0)</f>
        <v>0</v>
      </c>
      <c r="BF330" s="230">
        <f>IF(N330="snížená",J330,0)</f>
        <v>0</v>
      </c>
      <c r="BG330" s="230">
        <f>IF(N330="zákl. přenesená",J330,0)</f>
        <v>0</v>
      </c>
      <c r="BH330" s="230">
        <f>IF(N330="sníž. přenesená",J330,0)</f>
        <v>0</v>
      </c>
      <c r="BI330" s="230">
        <f>IF(N330="nulová",J330,0)</f>
        <v>0</v>
      </c>
      <c r="BJ330" s="22" t="s">
        <v>24</v>
      </c>
      <c r="BK330" s="230">
        <f>ROUND(I330*H330,2)</f>
        <v>0</v>
      </c>
      <c r="BL330" s="22" t="s">
        <v>242</v>
      </c>
      <c r="BM330" s="22" t="s">
        <v>679</v>
      </c>
    </row>
    <row r="331" s="1" customFormat="1" ht="38.25" customHeight="1">
      <c r="B331" s="44"/>
      <c r="C331" s="219" t="s">
        <v>680</v>
      </c>
      <c r="D331" s="219" t="s">
        <v>157</v>
      </c>
      <c r="E331" s="220" t="s">
        <v>681</v>
      </c>
      <c r="F331" s="221" t="s">
        <v>682</v>
      </c>
      <c r="G331" s="222" t="s">
        <v>169</v>
      </c>
      <c r="H331" s="223">
        <v>10</v>
      </c>
      <c r="I331" s="224"/>
      <c r="J331" s="225">
        <f>ROUND(I331*H331,2)</f>
        <v>0</v>
      </c>
      <c r="K331" s="221" t="s">
        <v>670</v>
      </c>
      <c r="L331" s="70"/>
      <c r="M331" s="226" t="s">
        <v>22</v>
      </c>
      <c r="N331" s="227" t="s">
        <v>49</v>
      </c>
      <c r="O331" s="45"/>
      <c r="P331" s="228">
        <f>O331*H331</f>
        <v>0</v>
      </c>
      <c r="Q331" s="228">
        <v>0.026100000000000002</v>
      </c>
      <c r="R331" s="228">
        <f>Q331*H331</f>
        <v>0.26100000000000001</v>
      </c>
      <c r="S331" s="228">
        <v>0</v>
      </c>
      <c r="T331" s="229">
        <f>S331*H331</f>
        <v>0</v>
      </c>
      <c r="AR331" s="22" t="s">
        <v>242</v>
      </c>
      <c r="AT331" s="22" t="s">
        <v>157</v>
      </c>
      <c r="AU331" s="22" t="s">
        <v>87</v>
      </c>
      <c r="AY331" s="22" t="s">
        <v>154</v>
      </c>
      <c r="BE331" s="230">
        <f>IF(N331="základní",J331,0)</f>
        <v>0</v>
      </c>
      <c r="BF331" s="230">
        <f>IF(N331="snížená",J331,0)</f>
        <v>0</v>
      </c>
      <c r="BG331" s="230">
        <f>IF(N331="zákl. přenesená",J331,0)</f>
        <v>0</v>
      </c>
      <c r="BH331" s="230">
        <f>IF(N331="sníž. přenesená",J331,0)</f>
        <v>0</v>
      </c>
      <c r="BI331" s="230">
        <f>IF(N331="nulová",J331,0)</f>
        <v>0</v>
      </c>
      <c r="BJ331" s="22" t="s">
        <v>24</v>
      </c>
      <c r="BK331" s="230">
        <f>ROUND(I331*H331,2)</f>
        <v>0</v>
      </c>
      <c r="BL331" s="22" t="s">
        <v>242</v>
      </c>
      <c r="BM331" s="22" t="s">
        <v>683</v>
      </c>
    </row>
    <row r="332" s="1" customFormat="1" ht="16.5" customHeight="1">
      <c r="B332" s="44"/>
      <c r="C332" s="219" t="s">
        <v>684</v>
      </c>
      <c r="D332" s="219" t="s">
        <v>157</v>
      </c>
      <c r="E332" s="220" t="s">
        <v>685</v>
      </c>
      <c r="F332" s="221" t="s">
        <v>686</v>
      </c>
      <c r="G332" s="222" t="s">
        <v>169</v>
      </c>
      <c r="H332" s="223">
        <v>6</v>
      </c>
      <c r="I332" s="224"/>
      <c r="J332" s="225">
        <f>ROUND(I332*H332,2)</f>
        <v>0</v>
      </c>
      <c r="K332" s="221" t="s">
        <v>670</v>
      </c>
      <c r="L332" s="70"/>
      <c r="M332" s="226" t="s">
        <v>22</v>
      </c>
      <c r="N332" s="227" t="s">
        <v>49</v>
      </c>
      <c r="O332" s="45"/>
      <c r="P332" s="228">
        <f>O332*H332</f>
        <v>0</v>
      </c>
      <c r="Q332" s="228">
        <v>0</v>
      </c>
      <c r="R332" s="228">
        <f>Q332*H332</f>
        <v>0</v>
      </c>
      <c r="S332" s="228">
        <v>0</v>
      </c>
      <c r="T332" s="229">
        <f>S332*H332</f>
        <v>0</v>
      </c>
      <c r="AR332" s="22" t="s">
        <v>242</v>
      </c>
      <c r="AT332" s="22" t="s">
        <v>157</v>
      </c>
      <c r="AU332" s="22" t="s">
        <v>87</v>
      </c>
      <c r="AY332" s="22" t="s">
        <v>154</v>
      </c>
      <c r="BE332" s="230">
        <f>IF(N332="základní",J332,0)</f>
        <v>0</v>
      </c>
      <c r="BF332" s="230">
        <f>IF(N332="snížená",J332,0)</f>
        <v>0</v>
      </c>
      <c r="BG332" s="230">
        <f>IF(N332="zákl. přenesená",J332,0)</f>
        <v>0</v>
      </c>
      <c r="BH332" s="230">
        <f>IF(N332="sníž. přenesená",J332,0)</f>
        <v>0</v>
      </c>
      <c r="BI332" s="230">
        <f>IF(N332="nulová",J332,0)</f>
        <v>0</v>
      </c>
      <c r="BJ332" s="22" t="s">
        <v>24</v>
      </c>
      <c r="BK332" s="230">
        <f>ROUND(I332*H332,2)</f>
        <v>0</v>
      </c>
      <c r="BL332" s="22" t="s">
        <v>242</v>
      </c>
      <c r="BM332" s="22" t="s">
        <v>687</v>
      </c>
    </row>
    <row r="333" s="1" customFormat="1" ht="16.5" customHeight="1">
      <c r="B333" s="44"/>
      <c r="C333" s="219" t="s">
        <v>688</v>
      </c>
      <c r="D333" s="219" t="s">
        <v>157</v>
      </c>
      <c r="E333" s="220" t="s">
        <v>689</v>
      </c>
      <c r="F333" s="221" t="s">
        <v>690</v>
      </c>
      <c r="G333" s="222" t="s">
        <v>169</v>
      </c>
      <c r="H333" s="223">
        <v>10</v>
      </c>
      <c r="I333" s="224"/>
      <c r="J333" s="225">
        <f>ROUND(I333*H333,2)</f>
        <v>0</v>
      </c>
      <c r="K333" s="221" t="s">
        <v>670</v>
      </c>
      <c r="L333" s="70"/>
      <c r="M333" s="226" t="s">
        <v>22</v>
      </c>
      <c r="N333" s="227" t="s">
        <v>49</v>
      </c>
      <c r="O333" s="45"/>
      <c r="P333" s="228">
        <f>O333*H333</f>
        <v>0</v>
      </c>
      <c r="Q333" s="228">
        <v>0</v>
      </c>
      <c r="R333" s="228">
        <f>Q333*H333</f>
        <v>0</v>
      </c>
      <c r="S333" s="228">
        <v>0</v>
      </c>
      <c r="T333" s="229">
        <f>S333*H333</f>
        <v>0</v>
      </c>
      <c r="AR333" s="22" t="s">
        <v>242</v>
      </c>
      <c r="AT333" s="22" t="s">
        <v>157</v>
      </c>
      <c r="AU333" s="22" t="s">
        <v>87</v>
      </c>
      <c r="AY333" s="22" t="s">
        <v>154</v>
      </c>
      <c r="BE333" s="230">
        <f>IF(N333="základní",J333,0)</f>
        <v>0</v>
      </c>
      <c r="BF333" s="230">
        <f>IF(N333="snížená",J333,0)</f>
        <v>0</v>
      </c>
      <c r="BG333" s="230">
        <f>IF(N333="zákl. přenesená",J333,0)</f>
        <v>0</v>
      </c>
      <c r="BH333" s="230">
        <f>IF(N333="sníž. přenesená",J333,0)</f>
        <v>0</v>
      </c>
      <c r="BI333" s="230">
        <f>IF(N333="nulová",J333,0)</f>
        <v>0</v>
      </c>
      <c r="BJ333" s="22" t="s">
        <v>24</v>
      </c>
      <c r="BK333" s="230">
        <f>ROUND(I333*H333,2)</f>
        <v>0</v>
      </c>
      <c r="BL333" s="22" t="s">
        <v>242</v>
      </c>
      <c r="BM333" s="22" t="s">
        <v>691</v>
      </c>
    </row>
    <row r="334" s="1" customFormat="1" ht="25.5" customHeight="1">
      <c r="B334" s="44"/>
      <c r="C334" s="219" t="s">
        <v>692</v>
      </c>
      <c r="D334" s="219" t="s">
        <v>157</v>
      </c>
      <c r="E334" s="220" t="s">
        <v>693</v>
      </c>
      <c r="F334" s="221" t="s">
        <v>694</v>
      </c>
      <c r="G334" s="222" t="s">
        <v>188</v>
      </c>
      <c r="H334" s="223">
        <v>20</v>
      </c>
      <c r="I334" s="224"/>
      <c r="J334" s="225">
        <f>ROUND(I334*H334,2)</f>
        <v>0</v>
      </c>
      <c r="K334" s="221" t="s">
        <v>670</v>
      </c>
      <c r="L334" s="70"/>
      <c r="M334" s="226" t="s">
        <v>22</v>
      </c>
      <c r="N334" s="227" t="s">
        <v>49</v>
      </c>
      <c r="O334" s="45"/>
      <c r="P334" s="228">
        <f>O334*H334</f>
        <v>0</v>
      </c>
      <c r="Q334" s="228">
        <v>0</v>
      </c>
      <c r="R334" s="228">
        <f>Q334*H334</f>
        <v>0</v>
      </c>
      <c r="S334" s="228">
        <v>0</v>
      </c>
      <c r="T334" s="229">
        <f>S334*H334</f>
        <v>0</v>
      </c>
      <c r="AR334" s="22" t="s">
        <v>242</v>
      </c>
      <c r="AT334" s="22" t="s">
        <v>157</v>
      </c>
      <c r="AU334" s="22" t="s">
        <v>87</v>
      </c>
      <c r="AY334" s="22" t="s">
        <v>154</v>
      </c>
      <c r="BE334" s="230">
        <f>IF(N334="základní",J334,0)</f>
        <v>0</v>
      </c>
      <c r="BF334" s="230">
        <f>IF(N334="snížená",J334,0)</f>
        <v>0</v>
      </c>
      <c r="BG334" s="230">
        <f>IF(N334="zákl. přenesená",J334,0)</f>
        <v>0</v>
      </c>
      <c r="BH334" s="230">
        <f>IF(N334="sníž. přenesená",J334,0)</f>
        <v>0</v>
      </c>
      <c r="BI334" s="230">
        <f>IF(N334="nulová",J334,0)</f>
        <v>0</v>
      </c>
      <c r="BJ334" s="22" t="s">
        <v>24</v>
      </c>
      <c r="BK334" s="230">
        <f>ROUND(I334*H334,2)</f>
        <v>0</v>
      </c>
      <c r="BL334" s="22" t="s">
        <v>242</v>
      </c>
      <c r="BM334" s="22" t="s">
        <v>695</v>
      </c>
    </row>
    <row r="335" s="1" customFormat="1" ht="38.25" customHeight="1">
      <c r="B335" s="44"/>
      <c r="C335" s="219" t="s">
        <v>696</v>
      </c>
      <c r="D335" s="219" t="s">
        <v>157</v>
      </c>
      <c r="E335" s="220" t="s">
        <v>697</v>
      </c>
      <c r="F335" s="221" t="s">
        <v>698</v>
      </c>
      <c r="G335" s="222" t="s">
        <v>173</v>
      </c>
      <c r="H335" s="223">
        <v>0.5</v>
      </c>
      <c r="I335" s="224"/>
      <c r="J335" s="225">
        <f>ROUND(I335*H335,2)</f>
        <v>0</v>
      </c>
      <c r="K335" s="221" t="s">
        <v>670</v>
      </c>
      <c r="L335" s="70"/>
      <c r="M335" s="226" t="s">
        <v>22</v>
      </c>
      <c r="N335" s="227" t="s">
        <v>49</v>
      </c>
      <c r="O335" s="45"/>
      <c r="P335" s="228">
        <f>O335*H335</f>
        <v>0</v>
      </c>
      <c r="Q335" s="228">
        <v>0</v>
      </c>
      <c r="R335" s="228">
        <f>Q335*H335</f>
        <v>0</v>
      </c>
      <c r="S335" s="228">
        <v>0</v>
      </c>
      <c r="T335" s="229">
        <f>S335*H335</f>
        <v>0</v>
      </c>
      <c r="AR335" s="22" t="s">
        <v>242</v>
      </c>
      <c r="AT335" s="22" t="s">
        <v>157</v>
      </c>
      <c r="AU335" s="22" t="s">
        <v>87</v>
      </c>
      <c r="AY335" s="22" t="s">
        <v>154</v>
      </c>
      <c r="BE335" s="230">
        <f>IF(N335="základní",J335,0)</f>
        <v>0</v>
      </c>
      <c r="BF335" s="230">
        <f>IF(N335="snížená",J335,0)</f>
        <v>0</v>
      </c>
      <c r="BG335" s="230">
        <f>IF(N335="zákl. přenesená",J335,0)</f>
        <v>0</v>
      </c>
      <c r="BH335" s="230">
        <f>IF(N335="sníž. přenesená",J335,0)</f>
        <v>0</v>
      </c>
      <c r="BI335" s="230">
        <f>IF(N335="nulová",J335,0)</f>
        <v>0</v>
      </c>
      <c r="BJ335" s="22" t="s">
        <v>24</v>
      </c>
      <c r="BK335" s="230">
        <f>ROUND(I335*H335,2)</f>
        <v>0</v>
      </c>
      <c r="BL335" s="22" t="s">
        <v>242</v>
      </c>
      <c r="BM335" s="22" t="s">
        <v>699</v>
      </c>
    </row>
    <row r="336" s="10" customFormat="1" ht="29.88" customHeight="1">
      <c r="B336" s="203"/>
      <c r="C336" s="204"/>
      <c r="D336" s="205" t="s">
        <v>77</v>
      </c>
      <c r="E336" s="217" t="s">
        <v>700</v>
      </c>
      <c r="F336" s="217" t="s">
        <v>701</v>
      </c>
      <c r="G336" s="204"/>
      <c r="H336" s="204"/>
      <c r="I336" s="207"/>
      <c r="J336" s="218">
        <f>BK336</f>
        <v>0</v>
      </c>
      <c r="K336" s="204"/>
      <c r="L336" s="209"/>
      <c r="M336" s="210"/>
      <c r="N336" s="211"/>
      <c r="O336" s="211"/>
      <c r="P336" s="212">
        <f>SUM(P337:P341)</f>
        <v>0</v>
      </c>
      <c r="Q336" s="211"/>
      <c r="R336" s="212">
        <f>SUM(R337:R341)</f>
        <v>0</v>
      </c>
      <c r="S336" s="211"/>
      <c r="T336" s="213">
        <f>SUM(T337:T341)</f>
        <v>0</v>
      </c>
      <c r="AR336" s="214" t="s">
        <v>87</v>
      </c>
      <c r="AT336" s="215" t="s">
        <v>77</v>
      </c>
      <c r="AU336" s="215" t="s">
        <v>24</v>
      </c>
      <c r="AY336" s="214" t="s">
        <v>154</v>
      </c>
      <c r="BK336" s="216">
        <f>SUM(BK337:BK341)</f>
        <v>0</v>
      </c>
    </row>
    <row r="337" s="1" customFormat="1" ht="16.5" customHeight="1">
      <c r="B337" s="44"/>
      <c r="C337" s="219" t="s">
        <v>702</v>
      </c>
      <c r="D337" s="219" t="s">
        <v>157</v>
      </c>
      <c r="E337" s="220" t="s">
        <v>703</v>
      </c>
      <c r="F337" s="221" t="s">
        <v>704</v>
      </c>
      <c r="G337" s="222" t="s">
        <v>705</v>
      </c>
      <c r="H337" s="223">
        <v>5</v>
      </c>
      <c r="I337" s="224"/>
      <c r="J337" s="225">
        <f>ROUND(I337*H337,2)</f>
        <v>0</v>
      </c>
      <c r="K337" s="221" t="s">
        <v>22</v>
      </c>
      <c r="L337" s="70"/>
      <c r="M337" s="226" t="s">
        <v>22</v>
      </c>
      <c r="N337" s="227" t="s">
        <v>49</v>
      </c>
      <c r="O337" s="45"/>
      <c r="P337" s="228">
        <f>O337*H337</f>
        <v>0</v>
      </c>
      <c r="Q337" s="228">
        <v>0</v>
      </c>
      <c r="R337" s="228">
        <f>Q337*H337</f>
        <v>0</v>
      </c>
      <c r="S337" s="228">
        <v>0</v>
      </c>
      <c r="T337" s="229">
        <f>S337*H337</f>
        <v>0</v>
      </c>
      <c r="AR337" s="22" t="s">
        <v>242</v>
      </c>
      <c r="AT337" s="22" t="s">
        <v>157</v>
      </c>
      <c r="AU337" s="22" t="s">
        <v>87</v>
      </c>
      <c r="AY337" s="22" t="s">
        <v>154</v>
      </c>
      <c r="BE337" s="230">
        <f>IF(N337="základní",J337,0)</f>
        <v>0</v>
      </c>
      <c r="BF337" s="230">
        <f>IF(N337="snížená",J337,0)</f>
        <v>0</v>
      </c>
      <c r="BG337" s="230">
        <f>IF(N337="zákl. přenesená",J337,0)</f>
        <v>0</v>
      </c>
      <c r="BH337" s="230">
        <f>IF(N337="sníž. přenesená",J337,0)</f>
        <v>0</v>
      </c>
      <c r="BI337" s="230">
        <f>IF(N337="nulová",J337,0)</f>
        <v>0</v>
      </c>
      <c r="BJ337" s="22" t="s">
        <v>24</v>
      </c>
      <c r="BK337" s="230">
        <f>ROUND(I337*H337,2)</f>
        <v>0</v>
      </c>
      <c r="BL337" s="22" t="s">
        <v>242</v>
      </c>
      <c r="BM337" s="22" t="s">
        <v>706</v>
      </c>
    </row>
    <row r="338" s="1" customFormat="1" ht="16.5" customHeight="1">
      <c r="B338" s="44"/>
      <c r="C338" s="219" t="s">
        <v>707</v>
      </c>
      <c r="D338" s="219" t="s">
        <v>157</v>
      </c>
      <c r="E338" s="220" t="s">
        <v>708</v>
      </c>
      <c r="F338" s="221" t="s">
        <v>709</v>
      </c>
      <c r="G338" s="222" t="s">
        <v>705</v>
      </c>
      <c r="H338" s="223">
        <v>8</v>
      </c>
      <c r="I338" s="224"/>
      <c r="J338" s="225">
        <f>ROUND(I338*H338,2)</f>
        <v>0</v>
      </c>
      <c r="K338" s="221" t="s">
        <v>22</v>
      </c>
      <c r="L338" s="70"/>
      <c r="M338" s="226" t="s">
        <v>22</v>
      </c>
      <c r="N338" s="227" t="s">
        <v>49</v>
      </c>
      <c r="O338" s="45"/>
      <c r="P338" s="228">
        <f>O338*H338</f>
        <v>0</v>
      </c>
      <c r="Q338" s="228">
        <v>0</v>
      </c>
      <c r="R338" s="228">
        <f>Q338*H338</f>
        <v>0</v>
      </c>
      <c r="S338" s="228">
        <v>0</v>
      </c>
      <c r="T338" s="229">
        <f>S338*H338</f>
        <v>0</v>
      </c>
      <c r="AR338" s="22" t="s">
        <v>242</v>
      </c>
      <c r="AT338" s="22" t="s">
        <v>157</v>
      </c>
      <c r="AU338" s="22" t="s">
        <v>87</v>
      </c>
      <c r="AY338" s="22" t="s">
        <v>154</v>
      </c>
      <c r="BE338" s="230">
        <f>IF(N338="základní",J338,0)</f>
        <v>0</v>
      </c>
      <c r="BF338" s="230">
        <f>IF(N338="snížená",J338,0)</f>
        <v>0</v>
      </c>
      <c r="BG338" s="230">
        <f>IF(N338="zákl. přenesená",J338,0)</f>
        <v>0</v>
      </c>
      <c r="BH338" s="230">
        <f>IF(N338="sníž. přenesená",J338,0)</f>
        <v>0</v>
      </c>
      <c r="BI338" s="230">
        <f>IF(N338="nulová",J338,0)</f>
        <v>0</v>
      </c>
      <c r="BJ338" s="22" t="s">
        <v>24</v>
      </c>
      <c r="BK338" s="230">
        <f>ROUND(I338*H338,2)</f>
        <v>0</v>
      </c>
      <c r="BL338" s="22" t="s">
        <v>242</v>
      </c>
      <c r="BM338" s="22" t="s">
        <v>710</v>
      </c>
    </row>
    <row r="339" s="1" customFormat="1" ht="16.5" customHeight="1">
      <c r="B339" s="44"/>
      <c r="C339" s="219" t="s">
        <v>711</v>
      </c>
      <c r="D339" s="219" t="s">
        <v>157</v>
      </c>
      <c r="E339" s="220" t="s">
        <v>712</v>
      </c>
      <c r="F339" s="221" t="s">
        <v>713</v>
      </c>
      <c r="G339" s="222" t="s">
        <v>705</v>
      </c>
      <c r="H339" s="223">
        <v>5</v>
      </c>
      <c r="I339" s="224"/>
      <c r="J339" s="225">
        <f>ROUND(I339*H339,2)</f>
        <v>0</v>
      </c>
      <c r="K339" s="221" t="s">
        <v>22</v>
      </c>
      <c r="L339" s="70"/>
      <c r="M339" s="226" t="s">
        <v>22</v>
      </c>
      <c r="N339" s="227" t="s">
        <v>49</v>
      </c>
      <c r="O339" s="45"/>
      <c r="P339" s="228">
        <f>O339*H339</f>
        <v>0</v>
      </c>
      <c r="Q339" s="228">
        <v>0</v>
      </c>
      <c r="R339" s="228">
        <f>Q339*H339</f>
        <v>0</v>
      </c>
      <c r="S339" s="228">
        <v>0</v>
      </c>
      <c r="T339" s="229">
        <f>S339*H339</f>
        <v>0</v>
      </c>
      <c r="AR339" s="22" t="s">
        <v>242</v>
      </c>
      <c r="AT339" s="22" t="s">
        <v>157</v>
      </c>
      <c r="AU339" s="22" t="s">
        <v>87</v>
      </c>
      <c r="AY339" s="22" t="s">
        <v>154</v>
      </c>
      <c r="BE339" s="230">
        <f>IF(N339="základní",J339,0)</f>
        <v>0</v>
      </c>
      <c r="BF339" s="230">
        <f>IF(N339="snížená",J339,0)</f>
        <v>0</v>
      </c>
      <c r="BG339" s="230">
        <f>IF(N339="zákl. přenesená",J339,0)</f>
        <v>0</v>
      </c>
      <c r="BH339" s="230">
        <f>IF(N339="sníž. přenesená",J339,0)</f>
        <v>0</v>
      </c>
      <c r="BI339" s="230">
        <f>IF(N339="nulová",J339,0)</f>
        <v>0</v>
      </c>
      <c r="BJ339" s="22" t="s">
        <v>24</v>
      </c>
      <c r="BK339" s="230">
        <f>ROUND(I339*H339,2)</f>
        <v>0</v>
      </c>
      <c r="BL339" s="22" t="s">
        <v>242</v>
      </c>
      <c r="BM339" s="22" t="s">
        <v>714</v>
      </c>
    </row>
    <row r="340" s="1" customFormat="1" ht="16.5" customHeight="1">
      <c r="B340" s="44"/>
      <c r="C340" s="219" t="s">
        <v>715</v>
      </c>
      <c r="D340" s="219" t="s">
        <v>157</v>
      </c>
      <c r="E340" s="220" t="s">
        <v>716</v>
      </c>
      <c r="F340" s="221" t="s">
        <v>717</v>
      </c>
      <c r="G340" s="222" t="s">
        <v>705</v>
      </c>
      <c r="H340" s="223">
        <v>48</v>
      </c>
      <c r="I340" s="224"/>
      <c r="J340" s="225">
        <f>ROUND(I340*H340,2)</f>
        <v>0</v>
      </c>
      <c r="K340" s="221" t="s">
        <v>22</v>
      </c>
      <c r="L340" s="70"/>
      <c r="M340" s="226" t="s">
        <v>22</v>
      </c>
      <c r="N340" s="227" t="s">
        <v>49</v>
      </c>
      <c r="O340" s="45"/>
      <c r="P340" s="228">
        <f>O340*H340</f>
        <v>0</v>
      </c>
      <c r="Q340" s="228">
        <v>0</v>
      </c>
      <c r="R340" s="228">
        <f>Q340*H340</f>
        <v>0</v>
      </c>
      <c r="S340" s="228">
        <v>0</v>
      </c>
      <c r="T340" s="229">
        <f>S340*H340</f>
        <v>0</v>
      </c>
      <c r="AR340" s="22" t="s">
        <v>242</v>
      </c>
      <c r="AT340" s="22" t="s">
        <v>157</v>
      </c>
      <c r="AU340" s="22" t="s">
        <v>87</v>
      </c>
      <c r="AY340" s="22" t="s">
        <v>154</v>
      </c>
      <c r="BE340" s="230">
        <f>IF(N340="základní",J340,0)</f>
        <v>0</v>
      </c>
      <c r="BF340" s="230">
        <f>IF(N340="snížená",J340,0)</f>
        <v>0</v>
      </c>
      <c r="BG340" s="230">
        <f>IF(N340="zákl. přenesená",J340,0)</f>
        <v>0</v>
      </c>
      <c r="BH340" s="230">
        <f>IF(N340="sníž. přenesená",J340,0)</f>
        <v>0</v>
      </c>
      <c r="BI340" s="230">
        <f>IF(N340="nulová",J340,0)</f>
        <v>0</v>
      </c>
      <c r="BJ340" s="22" t="s">
        <v>24</v>
      </c>
      <c r="BK340" s="230">
        <f>ROUND(I340*H340,2)</f>
        <v>0</v>
      </c>
      <c r="BL340" s="22" t="s">
        <v>242</v>
      </c>
      <c r="BM340" s="22" t="s">
        <v>718</v>
      </c>
    </row>
    <row r="341" s="1" customFormat="1" ht="16.5" customHeight="1">
      <c r="B341" s="44"/>
      <c r="C341" s="219" t="s">
        <v>719</v>
      </c>
      <c r="D341" s="219" t="s">
        <v>157</v>
      </c>
      <c r="E341" s="220" t="s">
        <v>720</v>
      </c>
      <c r="F341" s="221" t="s">
        <v>721</v>
      </c>
      <c r="G341" s="222" t="s">
        <v>705</v>
      </c>
      <c r="H341" s="223">
        <v>50</v>
      </c>
      <c r="I341" s="224"/>
      <c r="J341" s="225">
        <f>ROUND(I341*H341,2)</f>
        <v>0</v>
      </c>
      <c r="K341" s="221" t="s">
        <v>22</v>
      </c>
      <c r="L341" s="70"/>
      <c r="M341" s="226" t="s">
        <v>22</v>
      </c>
      <c r="N341" s="227" t="s">
        <v>49</v>
      </c>
      <c r="O341" s="45"/>
      <c r="P341" s="228">
        <f>O341*H341</f>
        <v>0</v>
      </c>
      <c r="Q341" s="228">
        <v>0</v>
      </c>
      <c r="R341" s="228">
        <f>Q341*H341</f>
        <v>0</v>
      </c>
      <c r="S341" s="228">
        <v>0</v>
      </c>
      <c r="T341" s="229">
        <f>S341*H341</f>
        <v>0</v>
      </c>
      <c r="AR341" s="22" t="s">
        <v>242</v>
      </c>
      <c r="AT341" s="22" t="s">
        <v>157</v>
      </c>
      <c r="AU341" s="22" t="s">
        <v>87</v>
      </c>
      <c r="AY341" s="22" t="s">
        <v>154</v>
      </c>
      <c r="BE341" s="230">
        <f>IF(N341="základní",J341,0)</f>
        <v>0</v>
      </c>
      <c r="BF341" s="230">
        <f>IF(N341="snížená",J341,0)</f>
        <v>0</v>
      </c>
      <c r="BG341" s="230">
        <f>IF(N341="zákl. přenesená",J341,0)</f>
        <v>0</v>
      </c>
      <c r="BH341" s="230">
        <f>IF(N341="sníž. přenesená",J341,0)</f>
        <v>0</v>
      </c>
      <c r="BI341" s="230">
        <f>IF(N341="nulová",J341,0)</f>
        <v>0</v>
      </c>
      <c r="BJ341" s="22" t="s">
        <v>24</v>
      </c>
      <c r="BK341" s="230">
        <f>ROUND(I341*H341,2)</f>
        <v>0</v>
      </c>
      <c r="BL341" s="22" t="s">
        <v>242</v>
      </c>
      <c r="BM341" s="22" t="s">
        <v>722</v>
      </c>
    </row>
    <row r="342" s="10" customFormat="1" ht="29.88" customHeight="1">
      <c r="B342" s="203"/>
      <c r="C342" s="204"/>
      <c r="D342" s="205" t="s">
        <v>77</v>
      </c>
      <c r="E342" s="217" t="s">
        <v>723</v>
      </c>
      <c r="F342" s="217" t="s">
        <v>724</v>
      </c>
      <c r="G342" s="204"/>
      <c r="H342" s="204"/>
      <c r="I342" s="207"/>
      <c r="J342" s="218">
        <f>BK342</f>
        <v>0</v>
      </c>
      <c r="K342" s="204"/>
      <c r="L342" s="209"/>
      <c r="M342" s="210"/>
      <c r="N342" s="211"/>
      <c r="O342" s="211"/>
      <c r="P342" s="212">
        <f>SUM(P343:P345)</f>
        <v>0</v>
      </c>
      <c r="Q342" s="211"/>
      <c r="R342" s="212">
        <f>SUM(R343:R345)</f>
        <v>0.34143824282000002</v>
      </c>
      <c r="S342" s="211"/>
      <c r="T342" s="213">
        <f>SUM(T343:T345)</f>
        <v>0</v>
      </c>
      <c r="AR342" s="214" t="s">
        <v>87</v>
      </c>
      <c r="AT342" s="215" t="s">
        <v>77</v>
      </c>
      <c r="AU342" s="215" t="s">
        <v>24</v>
      </c>
      <c r="AY342" s="214" t="s">
        <v>154</v>
      </c>
      <c r="BK342" s="216">
        <f>SUM(BK343:BK345)</f>
        <v>0</v>
      </c>
    </row>
    <row r="343" s="1" customFormat="1" ht="38.25" customHeight="1">
      <c r="B343" s="44"/>
      <c r="C343" s="219" t="s">
        <v>725</v>
      </c>
      <c r="D343" s="219" t="s">
        <v>157</v>
      </c>
      <c r="E343" s="220" t="s">
        <v>726</v>
      </c>
      <c r="F343" s="221" t="s">
        <v>727</v>
      </c>
      <c r="G343" s="222" t="s">
        <v>188</v>
      </c>
      <c r="H343" s="223">
        <v>13.817</v>
      </c>
      <c r="I343" s="224"/>
      <c r="J343" s="225">
        <f>ROUND(I343*H343,2)</f>
        <v>0</v>
      </c>
      <c r="K343" s="221" t="s">
        <v>161</v>
      </c>
      <c r="L343" s="70"/>
      <c r="M343" s="226" t="s">
        <v>22</v>
      </c>
      <c r="N343" s="227" t="s">
        <v>49</v>
      </c>
      <c r="O343" s="45"/>
      <c r="P343" s="228">
        <f>O343*H343</f>
        <v>0</v>
      </c>
      <c r="Q343" s="228">
        <v>0.024711460000000001</v>
      </c>
      <c r="R343" s="228">
        <f>Q343*H343</f>
        <v>0.34143824282000002</v>
      </c>
      <c r="S343" s="228">
        <v>0</v>
      </c>
      <c r="T343" s="229">
        <f>S343*H343</f>
        <v>0</v>
      </c>
      <c r="AR343" s="22" t="s">
        <v>242</v>
      </c>
      <c r="AT343" s="22" t="s">
        <v>157</v>
      </c>
      <c r="AU343" s="22" t="s">
        <v>87</v>
      </c>
      <c r="AY343" s="22" t="s">
        <v>154</v>
      </c>
      <c r="BE343" s="230">
        <f>IF(N343="základní",J343,0)</f>
        <v>0</v>
      </c>
      <c r="BF343" s="230">
        <f>IF(N343="snížená",J343,0)</f>
        <v>0</v>
      </c>
      <c r="BG343" s="230">
        <f>IF(N343="zákl. přenesená",J343,0)</f>
        <v>0</v>
      </c>
      <c r="BH343" s="230">
        <f>IF(N343="sníž. přenesená",J343,0)</f>
        <v>0</v>
      </c>
      <c r="BI343" s="230">
        <f>IF(N343="nulová",J343,0)</f>
        <v>0</v>
      </c>
      <c r="BJ343" s="22" t="s">
        <v>24</v>
      </c>
      <c r="BK343" s="230">
        <f>ROUND(I343*H343,2)</f>
        <v>0</v>
      </c>
      <c r="BL343" s="22" t="s">
        <v>242</v>
      </c>
      <c r="BM343" s="22" t="s">
        <v>728</v>
      </c>
    </row>
    <row r="344" s="12" customFormat="1">
      <c r="B344" s="242"/>
      <c r="C344" s="243"/>
      <c r="D344" s="233" t="s">
        <v>164</v>
      </c>
      <c r="E344" s="244" t="s">
        <v>22</v>
      </c>
      <c r="F344" s="245" t="s">
        <v>729</v>
      </c>
      <c r="G344" s="243"/>
      <c r="H344" s="246">
        <v>13.817</v>
      </c>
      <c r="I344" s="247"/>
      <c r="J344" s="243"/>
      <c r="K344" s="243"/>
      <c r="L344" s="248"/>
      <c r="M344" s="249"/>
      <c r="N344" s="250"/>
      <c r="O344" s="250"/>
      <c r="P344" s="250"/>
      <c r="Q344" s="250"/>
      <c r="R344" s="250"/>
      <c r="S344" s="250"/>
      <c r="T344" s="251"/>
      <c r="AT344" s="252" t="s">
        <v>164</v>
      </c>
      <c r="AU344" s="252" t="s">
        <v>87</v>
      </c>
      <c r="AV344" s="12" t="s">
        <v>87</v>
      </c>
      <c r="AW344" s="12" t="s">
        <v>41</v>
      </c>
      <c r="AX344" s="12" t="s">
        <v>78</v>
      </c>
      <c r="AY344" s="252" t="s">
        <v>154</v>
      </c>
    </row>
    <row r="345" s="1" customFormat="1" ht="38.25" customHeight="1">
      <c r="B345" s="44"/>
      <c r="C345" s="219" t="s">
        <v>730</v>
      </c>
      <c r="D345" s="219" t="s">
        <v>157</v>
      </c>
      <c r="E345" s="220" t="s">
        <v>731</v>
      </c>
      <c r="F345" s="221" t="s">
        <v>732</v>
      </c>
      <c r="G345" s="222" t="s">
        <v>173</v>
      </c>
      <c r="H345" s="223">
        <v>0.34100000000000003</v>
      </c>
      <c r="I345" s="224"/>
      <c r="J345" s="225">
        <f>ROUND(I345*H345,2)</f>
        <v>0</v>
      </c>
      <c r="K345" s="221" t="s">
        <v>161</v>
      </c>
      <c r="L345" s="70"/>
      <c r="M345" s="226" t="s">
        <v>22</v>
      </c>
      <c r="N345" s="227" t="s">
        <v>49</v>
      </c>
      <c r="O345" s="45"/>
      <c r="P345" s="228">
        <f>O345*H345</f>
        <v>0</v>
      </c>
      <c r="Q345" s="228">
        <v>0</v>
      </c>
      <c r="R345" s="228">
        <f>Q345*H345</f>
        <v>0</v>
      </c>
      <c r="S345" s="228">
        <v>0</v>
      </c>
      <c r="T345" s="229">
        <f>S345*H345</f>
        <v>0</v>
      </c>
      <c r="AR345" s="22" t="s">
        <v>242</v>
      </c>
      <c r="AT345" s="22" t="s">
        <v>157</v>
      </c>
      <c r="AU345" s="22" t="s">
        <v>87</v>
      </c>
      <c r="AY345" s="22" t="s">
        <v>154</v>
      </c>
      <c r="BE345" s="230">
        <f>IF(N345="základní",J345,0)</f>
        <v>0</v>
      </c>
      <c r="BF345" s="230">
        <f>IF(N345="snížená",J345,0)</f>
        <v>0</v>
      </c>
      <c r="BG345" s="230">
        <f>IF(N345="zákl. přenesená",J345,0)</f>
        <v>0</v>
      </c>
      <c r="BH345" s="230">
        <f>IF(N345="sníž. přenesená",J345,0)</f>
        <v>0</v>
      </c>
      <c r="BI345" s="230">
        <f>IF(N345="nulová",J345,0)</f>
        <v>0</v>
      </c>
      <c r="BJ345" s="22" t="s">
        <v>24</v>
      </c>
      <c r="BK345" s="230">
        <f>ROUND(I345*H345,2)</f>
        <v>0</v>
      </c>
      <c r="BL345" s="22" t="s">
        <v>242</v>
      </c>
      <c r="BM345" s="22" t="s">
        <v>733</v>
      </c>
    </row>
    <row r="346" s="10" customFormat="1" ht="29.88" customHeight="1">
      <c r="B346" s="203"/>
      <c r="C346" s="204"/>
      <c r="D346" s="205" t="s">
        <v>77</v>
      </c>
      <c r="E346" s="217" t="s">
        <v>734</v>
      </c>
      <c r="F346" s="217" t="s">
        <v>735</v>
      </c>
      <c r="G346" s="204"/>
      <c r="H346" s="204"/>
      <c r="I346" s="207"/>
      <c r="J346" s="218">
        <f>BK346</f>
        <v>0</v>
      </c>
      <c r="K346" s="204"/>
      <c r="L346" s="209"/>
      <c r="M346" s="210"/>
      <c r="N346" s="211"/>
      <c r="O346" s="211"/>
      <c r="P346" s="212">
        <f>SUM(P347:P363)</f>
        <v>0</v>
      </c>
      <c r="Q346" s="211"/>
      <c r="R346" s="212">
        <f>SUM(R347:R363)</f>
        <v>0.17591000000000001</v>
      </c>
      <c r="S346" s="211"/>
      <c r="T346" s="213">
        <f>SUM(T347:T363)</f>
        <v>0</v>
      </c>
      <c r="AR346" s="214" t="s">
        <v>87</v>
      </c>
      <c r="AT346" s="215" t="s">
        <v>77</v>
      </c>
      <c r="AU346" s="215" t="s">
        <v>24</v>
      </c>
      <c r="AY346" s="214" t="s">
        <v>154</v>
      </c>
      <c r="BK346" s="216">
        <f>SUM(BK347:BK363)</f>
        <v>0</v>
      </c>
    </row>
    <row r="347" s="1" customFormat="1" ht="25.5" customHeight="1">
      <c r="B347" s="44"/>
      <c r="C347" s="219" t="s">
        <v>736</v>
      </c>
      <c r="D347" s="219" t="s">
        <v>157</v>
      </c>
      <c r="E347" s="220" t="s">
        <v>737</v>
      </c>
      <c r="F347" s="221" t="s">
        <v>738</v>
      </c>
      <c r="G347" s="222" t="s">
        <v>169</v>
      </c>
      <c r="H347" s="223">
        <v>4</v>
      </c>
      <c r="I347" s="224"/>
      <c r="J347" s="225">
        <f>ROUND(I347*H347,2)</f>
        <v>0</v>
      </c>
      <c r="K347" s="221" t="s">
        <v>161</v>
      </c>
      <c r="L347" s="70"/>
      <c r="M347" s="226" t="s">
        <v>22</v>
      </c>
      <c r="N347" s="227" t="s">
        <v>49</v>
      </c>
      <c r="O347" s="45"/>
      <c r="P347" s="228">
        <f>O347*H347</f>
        <v>0</v>
      </c>
      <c r="Q347" s="228">
        <v>0</v>
      </c>
      <c r="R347" s="228">
        <f>Q347*H347</f>
        <v>0</v>
      </c>
      <c r="S347" s="228">
        <v>0</v>
      </c>
      <c r="T347" s="229">
        <f>S347*H347</f>
        <v>0</v>
      </c>
      <c r="AR347" s="22" t="s">
        <v>242</v>
      </c>
      <c r="AT347" s="22" t="s">
        <v>157</v>
      </c>
      <c r="AU347" s="22" t="s">
        <v>87</v>
      </c>
      <c r="AY347" s="22" t="s">
        <v>154</v>
      </c>
      <c r="BE347" s="230">
        <f>IF(N347="základní",J347,0)</f>
        <v>0</v>
      </c>
      <c r="BF347" s="230">
        <f>IF(N347="snížená",J347,0)</f>
        <v>0</v>
      </c>
      <c r="BG347" s="230">
        <f>IF(N347="zákl. přenesená",J347,0)</f>
        <v>0</v>
      </c>
      <c r="BH347" s="230">
        <f>IF(N347="sníž. přenesená",J347,0)</f>
        <v>0</v>
      </c>
      <c r="BI347" s="230">
        <f>IF(N347="nulová",J347,0)</f>
        <v>0</v>
      </c>
      <c r="BJ347" s="22" t="s">
        <v>24</v>
      </c>
      <c r="BK347" s="230">
        <f>ROUND(I347*H347,2)</f>
        <v>0</v>
      </c>
      <c r="BL347" s="22" t="s">
        <v>242</v>
      </c>
      <c r="BM347" s="22" t="s">
        <v>739</v>
      </c>
    </row>
    <row r="348" s="12" customFormat="1">
      <c r="B348" s="242"/>
      <c r="C348" s="243"/>
      <c r="D348" s="233" t="s">
        <v>164</v>
      </c>
      <c r="E348" s="244" t="s">
        <v>22</v>
      </c>
      <c r="F348" s="245" t="s">
        <v>162</v>
      </c>
      <c r="G348" s="243"/>
      <c r="H348" s="246">
        <v>4</v>
      </c>
      <c r="I348" s="247"/>
      <c r="J348" s="243"/>
      <c r="K348" s="243"/>
      <c r="L348" s="248"/>
      <c r="M348" s="249"/>
      <c r="N348" s="250"/>
      <c r="O348" s="250"/>
      <c r="P348" s="250"/>
      <c r="Q348" s="250"/>
      <c r="R348" s="250"/>
      <c r="S348" s="250"/>
      <c r="T348" s="251"/>
      <c r="AT348" s="252" t="s">
        <v>164</v>
      </c>
      <c r="AU348" s="252" t="s">
        <v>87</v>
      </c>
      <c r="AV348" s="12" t="s">
        <v>87</v>
      </c>
      <c r="AW348" s="12" t="s">
        <v>41</v>
      </c>
      <c r="AX348" s="12" t="s">
        <v>78</v>
      </c>
      <c r="AY348" s="252" t="s">
        <v>154</v>
      </c>
    </row>
    <row r="349" s="1" customFormat="1" ht="25.5" customHeight="1">
      <c r="B349" s="44"/>
      <c r="C349" s="253" t="s">
        <v>740</v>
      </c>
      <c r="D349" s="253" t="s">
        <v>177</v>
      </c>
      <c r="E349" s="254" t="s">
        <v>741</v>
      </c>
      <c r="F349" s="255" t="s">
        <v>742</v>
      </c>
      <c r="G349" s="256" t="s">
        <v>169</v>
      </c>
      <c r="H349" s="257">
        <v>1</v>
      </c>
      <c r="I349" s="258"/>
      <c r="J349" s="259">
        <f>ROUND(I349*H349,2)</f>
        <v>0</v>
      </c>
      <c r="K349" s="255" t="s">
        <v>22</v>
      </c>
      <c r="L349" s="260"/>
      <c r="M349" s="261" t="s">
        <v>22</v>
      </c>
      <c r="N349" s="262" t="s">
        <v>49</v>
      </c>
      <c r="O349" s="45"/>
      <c r="P349" s="228">
        <f>O349*H349</f>
        <v>0</v>
      </c>
      <c r="Q349" s="228">
        <v>0.012999999999999999</v>
      </c>
      <c r="R349" s="228">
        <f>Q349*H349</f>
        <v>0.012999999999999999</v>
      </c>
      <c r="S349" s="228">
        <v>0</v>
      </c>
      <c r="T349" s="229">
        <f>S349*H349</f>
        <v>0</v>
      </c>
      <c r="AR349" s="22" t="s">
        <v>336</v>
      </c>
      <c r="AT349" s="22" t="s">
        <v>177</v>
      </c>
      <c r="AU349" s="22" t="s">
        <v>87</v>
      </c>
      <c r="AY349" s="22" t="s">
        <v>154</v>
      </c>
      <c r="BE349" s="230">
        <f>IF(N349="základní",J349,0)</f>
        <v>0</v>
      </c>
      <c r="BF349" s="230">
        <f>IF(N349="snížená",J349,0)</f>
        <v>0</v>
      </c>
      <c r="BG349" s="230">
        <f>IF(N349="zákl. přenesená",J349,0)</f>
        <v>0</v>
      </c>
      <c r="BH349" s="230">
        <f>IF(N349="sníž. přenesená",J349,0)</f>
        <v>0</v>
      </c>
      <c r="BI349" s="230">
        <f>IF(N349="nulová",J349,0)</f>
        <v>0</v>
      </c>
      <c r="BJ349" s="22" t="s">
        <v>24</v>
      </c>
      <c r="BK349" s="230">
        <f>ROUND(I349*H349,2)</f>
        <v>0</v>
      </c>
      <c r="BL349" s="22" t="s">
        <v>242</v>
      </c>
      <c r="BM349" s="22" t="s">
        <v>743</v>
      </c>
    </row>
    <row r="350" s="1" customFormat="1" ht="25.5" customHeight="1">
      <c r="B350" s="44"/>
      <c r="C350" s="253" t="s">
        <v>744</v>
      </c>
      <c r="D350" s="253" t="s">
        <v>177</v>
      </c>
      <c r="E350" s="254" t="s">
        <v>745</v>
      </c>
      <c r="F350" s="255" t="s">
        <v>746</v>
      </c>
      <c r="G350" s="256" t="s">
        <v>169</v>
      </c>
      <c r="H350" s="257">
        <v>3</v>
      </c>
      <c r="I350" s="258"/>
      <c r="J350" s="259">
        <f>ROUND(I350*H350,2)</f>
        <v>0</v>
      </c>
      <c r="K350" s="255" t="s">
        <v>161</v>
      </c>
      <c r="L350" s="260"/>
      <c r="M350" s="261" t="s">
        <v>22</v>
      </c>
      <c r="N350" s="262" t="s">
        <v>49</v>
      </c>
      <c r="O350" s="45"/>
      <c r="P350" s="228">
        <f>O350*H350</f>
        <v>0</v>
      </c>
      <c r="Q350" s="228">
        <v>0.012999999999999999</v>
      </c>
      <c r="R350" s="228">
        <f>Q350*H350</f>
        <v>0.039</v>
      </c>
      <c r="S350" s="228">
        <v>0</v>
      </c>
      <c r="T350" s="229">
        <f>S350*H350</f>
        <v>0</v>
      </c>
      <c r="AR350" s="22" t="s">
        <v>336</v>
      </c>
      <c r="AT350" s="22" t="s">
        <v>177</v>
      </c>
      <c r="AU350" s="22" t="s">
        <v>87</v>
      </c>
      <c r="AY350" s="22" t="s">
        <v>154</v>
      </c>
      <c r="BE350" s="230">
        <f>IF(N350="základní",J350,0)</f>
        <v>0</v>
      </c>
      <c r="BF350" s="230">
        <f>IF(N350="snížená",J350,0)</f>
        <v>0</v>
      </c>
      <c r="BG350" s="230">
        <f>IF(N350="zákl. přenesená",J350,0)</f>
        <v>0</v>
      </c>
      <c r="BH350" s="230">
        <f>IF(N350="sníž. přenesená",J350,0)</f>
        <v>0</v>
      </c>
      <c r="BI350" s="230">
        <f>IF(N350="nulová",J350,0)</f>
        <v>0</v>
      </c>
      <c r="BJ350" s="22" t="s">
        <v>24</v>
      </c>
      <c r="BK350" s="230">
        <f>ROUND(I350*H350,2)</f>
        <v>0</v>
      </c>
      <c r="BL350" s="22" t="s">
        <v>242</v>
      </c>
      <c r="BM350" s="22" t="s">
        <v>747</v>
      </c>
    </row>
    <row r="351" s="1" customFormat="1" ht="25.5" customHeight="1">
      <c r="B351" s="44"/>
      <c r="C351" s="219" t="s">
        <v>748</v>
      </c>
      <c r="D351" s="219" t="s">
        <v>157</v>
      </c>
      <c r="E351" s="220" t="s">
        <v>749</v>
      </c>
      <c r="F351" s="221" t="s">
        <v>750</v>
      </c>
      <c r="G351" s="222" t="s">
        <v>169</v>
      </c>
      <c r="H351" s="223">
        <v>5</v>
      </c>
      <c r="I351" s="224"/>
      <c r="J351" s="225">
        <f>ROUND(I351*H351,2)</f>
        <v>0</v>
      </c>
      <c r="K351" s="221" t="s">
        <v>161</v>
      </c>
      <c r="L351" s="70"/>
      <c r="M351" s="226" t="s">
        <v>22</v>
      </c>
      <c r="N351" s="227" t="s">
        <v>49</v>
      </c>
      <c r="O351" s="45"/>
      <c r="P351" s="228">
        <f>O351*H351</f>
        <v>0</v>
      </c>
      <c r="Q351" s="228">
        <v>0</v>
      </c>
      <c r="R351" s="228">
        <f>Q351*H351</f>
        <v>0</v>
      </c>
      <c r="S351" s="228">
        <v>0</v>
      </c>
      <c r="T351" s="229">
        <f>S351*H351</f>
        <v>0</v>
      </c>
      <c r="AR351" s="22" t="s">
        <v>242</v>
      </c>
      <c r="AT351" s="22" t="s">
        <v>157</v>
      </c>
      <c r="AU351" s="22" t="s">
        <v>87</v>
      </c>
      <c r="AY351" s="22" t="s">
        <v>154</v>
      </c>
      <c r="BE351" s="230">
        <f>IF(N351="základní",J351,0)</f>
        <v>0</v>
      </c>
      <c r="BF351" s="230">
        <f>IF(N351="snížená",J351,0)</f>
        <v>0</v>
      </c>
      <c r="BG351" s="230">
        <f>IF(N351="zákl. přenesená",J351,0)</f>
        <v>0</v>
      </c>
      <c r="BH351" s="230">
        <f>IF(N351="sníž. přenesená",J351,0)</f>
        <v>0</v>
      </c>
      <c r="BI351" s="230">
        <f>IF(N351="nulová",J351,0)</f>
        <v>0</v>
      </c>
      <c r="BJ351" s="22" t="s">
        <v>24</v>
      </c>
      <c r="BK351" s="230">
        <f>ROUND(I351*H351,2)</f>
        <v>0</v>
      </c>
      <c r="BL351" s="22" t="s">
        <v>242</v>
      </c>
      <c r="BM351" s="22" t="s">
        <v>751</v>
      </c>
    </row>
    <row r="352" s="1" customFormat="1" ht="38.25" customHeight="1">
      <c r="B352" s="44"/>
      <c r="C352" s="253" t="s">
        <v>752</v>
      </c>
      <c r="D352" s="253" t="s">
        <v>177</v>
      </c>
      <c r="E352" s="254" t="s">
        <v>753</v>
      </c>
      <c r="F352" s="255" t="s">
        <v>754</v>
      </c>
      <c r="G352" s="256" t="s">
        <v>169</v>
      </c>
      <c r="H352" s="257">
        <v>5</v>
      </c>
      <c r="I352" s="258"/>
      <c r="J352" s="259">
        <f>ROUND(I352*H352,2)</f>
        <v>0</v>
      </c>
      <c r="K352" s="255" t="s">
        <v>161</v>
      </c>
      <c r="L352" s="260"/>
      <c r="M352" s="261" t="s">
        <v>22</v>
      </c>
      <c r="N352" s="262" t="s">
        <v>49</v>
      </c>
      <c r="O352" s="45"/>
      <c r="P352" s="228">
        <f>O352*H352</f>
        <v>0</v>
      </c>
      <c r="Q352" s="228">
        <v>0.017500000000000002</v>
      </c>
      <c r="R352" s="228">
        <f>Q352*H352</f>
        <v>0.087500000000000008</v>
      </c>
      <c r="S352" s="228">
        <v>0</v>
      </c>
      <c r="T352" s="229">
        <f>S352*H352</f>
        <v>0</v>
      </c>
      <c r="AR352" s="22" t="s">
        <v>336</v>
      </c>
      <c r="AT352" s="22" t="s">
        <v>177</v>
      </c>
      <c r="AU352" s="22" t="s">
        <v>87</v>
      </c>
      <c r="AY352" s="22" t="s">
        <v>154</v>
      </c>
      <c r="BE352" s="230">
        <f>IF(N352="základní",J352,0)</f>
        <v>0</v>
      </c>
      <c r="BF352" s="230">
        <f>IF(N352="snížená",J352,0)</f>
        <v>0</v>
      </c>
      <c r="BG352" s="230">
        <f>IF(N352="zákl. přenesená",J352,0)</f>
        <v>0</v>
      </c>
      <c r="BH352" s="230">
        <f>IF(N352="sníž. přenesená",J352,0)</f>
        <v>0</v>
      </c>
      <c r="BI352" s="230">
        <f>IF(N352="nulová",J352,0)</f>
        <v>0</v>
      </c>
      <c r="BJ352" s="22" t="s">
        <v>24</v>
      </c>
      <c r="BK352" s="230">
        <f>ROUND(I352*H352,2)</f>
        <v>0</v>
      </c>
      <c r="BL352" s="22" t="s">
        <v>242</v>
      </c>
      <c r="BM352" s="22" t="s">
        <v>755</v>
      </c>
    </row>
    <row r="353" s="1" customFormat="1" ht="25.5" customHeight="1">
      <c r="B353" s="44"/>
      <c r="C353" s="219" t="s">
        <v>756</v>
      </c>
      <c r="D353" s="219" t="s">
        <v>157</v>
      </c>
      <c r="E353" s="220" t="s">
        <v>757</v>
      </c>
      <c r="F353" s="221" t="s">
        <v>758</v>
      </c>
      <c r="G353" s="222" t="s">
        <v>169</v>
      </c>
      <c r="H353" s="223">
        <v>1</v>
      </c>
      <c r="I353" s="224"/>
      <c r="J353" s="225">
        <f>ROUND(I353*H353,2)</f>
        <v>0</v>
      </c>
      <c r="K353" s="221" t="s">
        <v>161</v>
      </c>
      <c r="L353" s="70"/>
      <c r="M353" s="226" t="s">
        <v>22</v>
      </c>
      <c r="N353" s="227" t="s">
        <v>49</v>
      </c>
      <c r="O353" s="45"/>
      <c r="P353" s="228">
        <f>O353*H353</f>
        <v>0</v>
      </c>
      <c r="Q353" s="228">
        <v>0</v>
      </c>
      <c r="R353" s="228">
        <f>Q353*H353</f>
        <v>0</v>
      </c>
      <c r="S353" s="228">
        <v>0</v>
      </c>
      <c r="T353" s="229">
        <f>S353*H353</f>
        <v>0</v>
      </c>
      <c r="AR353" s="22" t="s">
        <v>242</v>
      </c>
      <c r="AT353" s="22" t="s">
        <v>157</v>
      </c>
      <c r="AU353" s="22" t="s">
        <v>87</v>
      </c>
      <c r="AY353" s="22" t="s">
        <v>154</v>
      </c>
      <c r="BE353" s="230">
        <f>IF(N353="základní",J353,0)</f>
        <v>0</v>
      </c>
      <c r="BF353" s="230">
        <f>IF(N353="snížená",J353,0)</f>
        <v>0</v>
      </c>
      <c r="BG353" s="230">
        <f>IF(N353="zákl. přenesená",J353,0)</f>
        <v>0</v>
      </c>
      <c r="BH353" s="230">
        <f>IF(N353="sníž. přenesená",J353,0)</f>
        <v>0</v>
      </c>
      <c r="BI353" s="230">
        <f>IF(N353="nulová",J353,0)</f>
        <v>0</v>
      </c>
      <c r="BJ353" s="22" t="s">
        <v>24</v>
      </c>
      <c r="BK353" s="230">
        <f>ROUND(I353*H353,2)</f>
        <v>0</v>
      </c>
      <c r="BL353" s="22" t="s">
        <v>242</v>
      </c>
      <c r="BM353" s="22" t="s">
        <v>759</v>
      </c>
    </row>
    <row r="354" s="1" customFormat="1" ht="25.5" customHeight="1">
      <c r="B354" s="44"/>
      <c r="C354" s="253" t="s">
        <v>760</v>
      </c>
      <c r="D354" s="253" t="s">
        <v>177</v>
      </c>
      <c r="E354" s="254" t="s">
        <v>761</v>
      </c>
      <c r="F354" s="255" t="s">
        <v>762</v>
      </c>
      <c r="G354" s="256" t="s">
        <v>169</v>
      </c>
      <c r="H354" s="257">
        <v>1</v>
      </c>
      <c r="I354" s="258"/>
      <c r="J354" s="259">
        <f>ROUND(I354*H354,2)</f>
        <v>0</v>
      </c>
      <c r="K354" s="255" t="s">
        <v>161</v>
      </c>
      <c r="L354" s="260"/>
      <c r="M354" s="261" t="s">
        <v>22</v>
      </c>
      <c r="N354" s="262" t="s">
        <v>49</v>
      </c>
      <c r="O354" s="45"/>
      <c r="P354" s="228">
        <f>O354*H354</f>
        <v>0</v>
      </c>
      <c r="Q354" s="228">
        <v>0.027</v>
      </c>
      <c r="R354" s="228">
        <f>Q354*H354</f>
        <v>0.027</v>
      </c>
      <c r="S354" s="228">
        <v>0</v>
      </c>
      <c r="T354" s="229">
        <f>S354*H354</f>
        <v>0</v>
      </c>
      <c r="AR354" s="22" t="s">
        <v>336</v>
      </c>
      <c r="AT354" s="22" t="s">
        <v>177</v>
      </c>
      <c r="AU354" s="22" t="s">
        <v>87</v>
      </c>
      <c r="AY354" s="22" t="s">
        <v>154</v>
      </c>
      <c r="BE354" s="230">
        <f>IF(N354="základní",J354,0)</f>
        <v>0</v>
      </c>
      <c r="BF354" s="230">
        <f>IF(N354="snížená",J354,0)</f>
        <v>0</v>
      </c>
      <c r="BG354" s="230">
        <f>IF(N354="zákl. přenesená",J354,0)</f>
        <v>0</v>
      </c>
      <c r="BH354" s="230">
        <f>IF(N354="sníž. přenesená",J354,0)</f>
        <v>0</v>
      </c>
      <c r="BI354" s="230">
        <f>IF(N354="nulová",J354,0)</f>
        <v>0</v>
      </c>
      <c r="BJ354" s="22" t="s">
        <v>24</v>
      </c>
      <c r="BK354" s="230">
        <f>ROUND(I354*H354,2)</f>
        <v>0</v>
      </c>
      <c r="BL354" s="22" t="s">
        <v>242</v>
      </c>
      <c r="BM354" s="22" t="s">
        <v>763</v>
      </c>
    </row>
    <row r="355" s="1" customFormat="1" ht="25.5" customHeight="1">
      <c r="B355" s="44"/>
      <c r="C355" s="219" t="s">
        <v>764</v>
      </c>
      <c r="D355" s="219" t="s">
        <v>157</v>
      </c>
      <c r="E355" s="220" t="s">
        <v>765</v>
      </c>
      <c r="F355" s="221" t="s">
        <v>766</v>
      </c>
      <c r="G355" s="222" t="s">
        <v>169</v>
      </c>
      <c r="H355" s="223">
        <v>1</v>
      </c>
      <c r="I355" s="224"/>
      <c r="J355" s="225">
        <f>ROUND(I355*H355,2)</f>
        <v>0</v>
      </c>
      <c r="K355" s="221" t="s">
        <v>161</v>
      </c>
      <c r="L355" s="70"/>
      <c r="M355" s="226" t="s">
        <v>22</v>
      </c>
      <c r="N355" s="227" t="s">
        <v>49</v>
      </c>
      <c r="O355" s="45"/>
      <c r="P355" s="228">
        <f>O355*H355</f>
        <v>0</v>
      </c>
      <c r="Q355" s="228">
        <v>0</v>
      </c>
      <c r="R355" s="228">
        <f>Q355*H355</f>
        <v>0</v>
      </c>
      <c r="S355" s="228">
        <v>0</v>
      </c>
      <c r="T355" s="229">
        <f>S355*H355</f>
        <v>0</v>
      </c>
      <c r="AR355" s="22" t="s">
        <v>242</v>
      </c>
      <c r="AT355" s="22" t="s">
        <v>157</v>
      </c>
      <c r="AU355" s="22" t="s">
        <v>87</v>
      </c>
      <c r="AY355" s="22" t="s">
        <v>154</v>
      </c>
      <c r="BE355" s="230">
        <f>IF(N355="základní",J355,0)</f>
        <v>0</v>
      </c>
      <c r="BF355" s="230">
        <f>IF(N355="snížená",J355,0)</f>
        <v>0</v>
      </c>
      <c r="BG355" s="230">
        <f>IF(N355="zákl. přenesená",J355,0)</f>
        <v>0</v>
      </c>
      <c r="BH355" s="230">
        <f>IF(N355="sníž. přenesená",J355,0)</f>
        <v>0</v>
      </c>
      <c r="BI355" s="230">
        <f>IF(N355="nulová",J355,0)</f>
        <v>0</v>
      </c>
      <c r="BJ355" s="22" t="s">
        <v>24</v>
      </c>
      <c r="BK355" s="230">
        <f>ROUND(I355*H355,2)</f>
        <v>0</v>
      </c>
      <c r="BL355" s="22" t="s">
        <v>242</v>
      </c>
      <c r="BM355" s="22" t="s">
        <v>767</v>
      </c>
    </row>
    <row r="356" s="1" customFormat="1" ht="16.5" customHeight="1">
      <c r="B356" s="44"/>
      <c r="C356" s="253" t="s">
        <v>768</v>
      </c>
      <c r="D356" s="253" t="s">
        <v>177</v>
      </c>
      <c r="E356" s="254" t="s">
        <v>769</v>
      </c>
      <c r="F356" s="255" t="s">
        <v>770</v>
      </c>
      <c r="G356" s="256" t="s">
        <v>169</v>
      </c>
      <c r="H356" s="257">
        <v>1</v>
      </c>
      <c r="I356" s="258"/>
      <c r="J356" s="259">
        <f>ROUND(I356*H356,2)</f>
        <v>0</v>
      </c>
      <c r="K356" s="255" t="s">
        <v>161</v>
      </c>
      <c r="L356" s="260"/>
      <c r="M356" s="261" t="s">
        <v>22</v>
      </c>
      <c r="N356" s="262" t="s">
        <v>49</v>
      </c>
      <c r="O356" s="45"/>
      <c r="P356" s="228">
        <f>O356*H356</f>
        <v>0</v>
      </c>
      <c r="Q356" s="228">
        <v>0.0047000000000000002</v>
      </c>
      <c r="R356" s="228">
        <f>Q356*H356</f>
        <v>0.0047000000000000002</v>
      </c>
      <c r="S356" s="228">
        <v>0</v>
      </c>
      <c r="T356" s="229">
        <f>S356*H356</f>
        <v>0</v>
      </c>
      <c r="AR356" s="22" t="s">
        <v>336</v>
      </c>
      <c r="AT356" s="22" t="s">
        <v>177</v>
      </c>
      <c r="AU356" s="22" t="s">
        <v>87</v>
      </c>
      <c r="AY356" s="22" t="s">
        <v>154</v>
      </c>
      <c r="BE356" s="230">
        <f>IF(N356="základní",J356,0)</f>
        <v>0</v>
      </c>
      <c r="BF356" s="230">
        <f>IF(N356="snížená",J356,0)</f>
        <v>0</v>
      </c>
      <c r="BG356" s="230">
        <f>IF(N356="zákl. přenesená",J356,0)</f>
        <v>0</v>
      </c>
      <c r="BH356" s="230">
        <f>IF(N356="sníž. přenesená",J356,0)</f>
        <v>0</v>
      </c>
      <c r="BI356" s="230">
        <f>IF(N356="nulová",J356,0)</f>
        <v>0</v>
      </c>
      <c r="BJ356" s="22" t="s">
        <v>24</v>
      </c>
      <c r="BK356" s="230">
        <f>ROUND(I356*H356,2)</f>
        <v>0</v>
      </c>
      <c r="BL356" s="22" t="s">
        <v>242</v>
      </c>
      <c r="BM356" s="22" t="s">
        <v>771</v>
      </c>
    </row>
    <row r="357" s="1" customFormat="1" ht="16.5" customHeight="1">
      <c r="B357" s="44"/>
      <c r="C357" s="219" t="s">
        <v>772</v>
      </c>
      <c r="D357" s="219" t="s">
        <v>157</v>
      </c>
      <c r="E357" s="220" t="s">
        <v>773</v>
      </c>
      <c r="F357" s="221" t="s">
        <v>774</v>
      </c>
      <c r="G357" s="222" t="s">
        <v>169</v>
      </c>
      <c r="H357" s="223">
        <v>1</v>
      </c>
      <c r="I357" s="224"/>
      <c r="J357" s="225">
        <f>ROUND(I357*H357,2)</f>
        <v>0</v>
      </c>
      <c r="K357" s="221" t="s">
        <v>161</v>
      </c>
      <c r="L357" s="70"/>
      <c r="M357" s="226" t="s">
        <v>22</v>
      </c>
      <c r="N357" s="227" t="s">
        <v>49</v>
      </c>
      <c r="O357" s="45"/>
      <c r="P357" s="228">
        <f>O357*H357</f>
        <v>0</v>
      </c>
      <c r="Q357" s="228">
        <v>0</v>
      </c>
      <c r="R357" s="228">
        <f>Q357*H357</f>
        <v>0</v>
      </c>
      <c r="S357" s="228">
        <v>0</v>
      </c>
      <c r="T357" s="229">
        <f>S357*H357</f>
        <v>0</v>
      </c>
      <c r="AR357" s="22" t="s">
        <v>242</v>
      </c>
      <c r="AT357" s="22" t="s">
        <v>157</v>
      </c>
      <c r="AU357" s="22" t="s">
        <v>87</v>
      </c>
      <c r="AY357" s="22" t="s">
        <v>154</v>
      </c>
      <c r="BE357" s="230">
        <f>IF(N357="základní",J357,0)</f>
        <v>0</v>
      </c>
      <c r="BF357" s="230">
        <f>IF(N357="snížená",J357,0)</f>
        <v>0</v>
      </c>
      <c r="BG357" s="230">
        <f>IF(N357="zákl. přenesená",J357,0)</f>
        <v>0</v>
      </c>
      <c r="BH357" s="230">
        <f>IF(N357="sníž. přenesená",J357,0)</f>
        <v>0</v>
      </c>
      <c r="BI357" s="230">
        <f>IF(N357="nulová",J357,0)</f>
        <v>0</v>
      </c>
      <c r="BJ357" s="22" t="s">
        <v>24</v>
      </c>
      <c r="BK357" s="230">
        <f>ROUND(I357*H357,2)</f>
        <v>0</v>
      </c>
      <c r="BL357" s="22" t="s">
        <v>242</v>
      </c>
      <c r="BM357" s="22" t="s">
        <v>775</v>
      </c>
    </row>
    <row r="358" s="1" customFormat="1" ht="16.5" customHeight="1">
      <c r="B358" s="44"/>
      <c r="C358" s="253" t="s">
        <v>776</v>
      </c>
      <c r="D358" s="253" t="s">
        <v>177</v>
      </c>
      <c r="E358" s="254" t="s">
        <v>777</v>
      </c>
      <c r="F358" s="255" t="s">
        <v>778</v>
      </c>
      <c r="G358" s="256" t="s">
        <v>169</v>
      </c>
      <c r="H358" s="257">
        <v>1</v>
      </c>
      <c r="I358" s="258"/>
      <c r="J358" s="259">
        <f>ROUND(I358*H358,2)</f>
        <v>0</v>
      </c>
      <c r="K358" s="255" t="s">
        <v>161</v>
      </c>
      <c r="L358" s="260"/>
      <c r="M358" s="261" t="s">
        <v>22</v>
      </c>
      <c r="N358" s="262" t="s">
        <v>49</v>
      </c>
      <c r="O358" s="45"/>
      <c r="P358" s="228">
        <f>O358*H358</f>
        <v>0</v>
      </c>
      <c r="Q358" s="228">
        <v>0.00021000000000000001</v>
      </c>
      <c r="R358" s="228">
        <f>Q358*H358</f>
        <v>0.00021000000000000001</v>
      </c>
      <c r="S358" s="228">
        <v>0</v>
      </c>
      <c r="T358" s="229">
        <f>S358*H358</f>
        <v>0</v>
      </c>
      <c r="AR358" s="22" t="s">
        <v>336</v>
      </c>
      <c r="AT358" s="22" t="s">
        <v>177</v>
      </c>
      <c r="AU358" s="22" t="s">
        <v>87</v>
      </c>
      <c r="AY358" s="22" t="s">
        <v>154</v>
      </c>
      <c r="BE358" s="230">
        <f>IF(N358="základní",J358,0)</f>
        <v>0</v>
      </c>
      <c r="BF358" s="230">
        <f>IF(N358="snížená",J358,0)</f>
        <v>0</v>
      </c>
      <c r="BG358" s="230">
        <f>IF(N358="zákl. přenesená",J358,0)</f>
        <v>0</v>
      </c>
      <c r="BH358" s="230">
        <f>IF(N358="sníž. přenesená",J358,0)</f>
        <v>0</v>
      </c>
      <c r="BI358" s="230">
        <f>IF(N358="nulová",J358,0)</f>
        <v>0</v>
      </c>
      <c r="BJ358" s="22" t="s">
        <v>24</v>
      </c>
      <c r="BK358" s="230">
        <f>ROUND(I358*H358,2)</f>
        <v>0</v>
      </c>
      <c r="BL358" s="22" t="s">
        <v>242</v>
      </c>
      <c r="BM358" s="22" t="s">
        <v>779</v>
      </c>
    </row>
    <row r="359" s="1" customFormat="1" ht="16.5" customHeight="1">
      <c r="B359" s="44"/>
      <c r="C359" s="219" t="s">
        <v>780</v>
      </c>
      <c r="D359" s="219" t="s">
        <v>157</v>
      </c>
      <c r="E359" s="220" t="s">
        <v>781</v>
      </c>
      <c r="F359" s="221" t="s">
        <v>782</v>
      </c>
      <c r="G359" s="222" t="s">
        <v>169</v>
      </c>
      <c r="H359" s="223">
        <v>10</v>
      </c>
      <c r="I359" s="224"/>
      <c r="J359" s="225">
        <f>ROUND(I359*H359,2)</f>
        <v>0</v>
      </c>
      <c r="K359" s="221" t="s">
        <v>161</v>
      </c>
      <c r="L359" s="70"/>
      <c r="M359" s="226" t="s">
        <v>22</v>
      </c>
      <c r="N359" s="227" t="s">
        <v>49</v>
      </c>
      <c r="O359" s="45"/>
      <c r="P359" s="228">
        <f>O359*H359</f>
        <v>0</v>
      </c>
      <c r="Q359" s="228">
        <v>0</v>
      </c>
      <c r="R359" s="228">
        <f>Q359*H359</f>
        <v>0</v>
      </c>
      <c r="S359" s="228">
        <v>0</v>
      </c>
      <c r="T359" s="229">
        <f>S359*H359</f>
        <v>0</v>
      </c>
      <c r="AR359" s="22" t="s">
        <v>242</v>
      </c>
      <c r="AT359" s="22" t="s">
        <v>157</v>
      </c>
      <c r="AU359" s="22" t="s">
        <v>87</v>
      </c>
      <c r="AY359" s="22" t="s">
        <v>154</v>
      </c>
      <c r="BE359" s="230">
        <f>IF(N359="základní",J359,0)</f>
        <v>0</v>
      </c>
      <c r="BF359" s="230">
        <f>IF(N359="snížená",J359,0)</f>
        <v>0</v>
      </c>
      <c r="BG359" s="230">
        <f>IF(N359="zákl. přenesená",J359,0)</f>
        <v>0</v>
      </c>
      <c r="BH359" s="230">
        <f>IF(N359="sníž. přenesená",J359,0)</f>
        <v>0</v>
      </c>
      <c r="BI359" s="230">
        <f>IF(N359="nulová",J359,0)</f>
        <v>0</v>
      </c>
      <c r="BJ359" s="22" t="s">
        <v>24</v>
      </c>
      <c r="BK359" s="230">
        <f>ROUND(I359*H359,2)</f>
        <v>0</v>
      </c>
      <c r="BL359" s="22" t="s">
        <v>242</v>
      </c>
      <c r="BM359" s="22" t="s">
        <v>783</v>
      </c>
    </row>
    <row r="360" s="12" customFormat="1">
      <c r="B360" s="242"/>
      <c r="C360" s="243"/>
      <c r="D360" s="233" t="s">
        <v>164</v>
      </c>
      <c r="E360" s="244" t="s">
        <v>22</v>
      </c>
      <c r="F360" s="245" t="s">
        <v>784</v>
      </c>
      <c r="G360" s="243"/>
      <c r="H360" s="246">
        <v>10</v>
      </c>
      <c r="I360" s="247"/>
      <c r="J360" s="243"/>
      <c r="K360" s="243"/>
      <c r="L360" s="248"/>
      <c r="M360" s="249"/>
      <c r="N360" s="250"/>
      <c r="O360" s="250"/>
      <c r="P360" s="250"/>
      <c r="Q360" s="250"/>
      <c r="R360" s="250"/>
      <c r="S360" s="250"/>
      <c r="T360" s="251"/>
      <c r="AT360" s="252" t="s">
        <v>164</v>
      </c>
      <c r="AU360" s="252" t="s">
        <v>87</v>
      </c>
      <c r="AV360" s="12" t="s">
        <v>87</v>
      </c>
      <c r="AW360" s="12" t="s">
        <v>41</v>
      </c>
      <c r="AX360" s="12" t="s">
        <v>78</v>
      </c>
      <c r="AY360" s="252" t="s">
        <v>154</v>
      </c>
    </row>
    <row r="361" s="1" customFormat="1" ht="16.5" customHeight="1">
      <c r="B361" s="44"/>
      <c r="C361" s="253" t="s">
        <v>785</v>
      </c>
      <c r="D361" s="253" t="s">
        <v>177</v>
      </c>
      <c r="E361" s="254" t="s">
        <v>786</v>
      </c>
      <c r="F361" s="255" t="s">
        <v>787</v>
      </c>
      <c r="G361" s="256" t="s">
        <v>169</v>
      </c>
      <c r="H361" s="257">
        <v>10</v>
      </c>
      <c r="I361" s="258"/>
      <c r="J361" s="259">
        <f>ROUND(I361*H361,2)</f>
        <v>0</v>
      </c>
      <c r="K361" s="255" t="s">
        <v>161</v>
      </c>
      <c r="L361" s="260"/>
      <c r="M361" s="261" t="s">
        <v>22</v>
      </c>
      <c r="N361" s="262" t="s">
        <v>49</v>
      </c>
      <c r="O361" s="45"/>
      <c r="P361" s="228">
        <f>O361*H361</f>
        <v>0</v>
      </c>
      <c r="Q361" s="228">
        <v>0.00044999999999999999</v>
      </c>
      <c r="R361" s="228">
        <f>Q361*H361</f>
        <v>0.0044999999999999997</v>
      </c>
      <c r="S361" s="228">
        <v>0</v>
      </c>
      <c r="T361" s="229">
        <f>S361*H361</f>
        <v>0</v>
      </c>
      <c r="AR361" s="22" t="s">
        <v>336</v>
      </c>
      <c r="AT361" s="22" t="s">
        <v>177</v>
      </c>
      <c r="AU361" s="22" t="s">
        <v>87</v>
      </c>
      <c r="AY361" s="22" t="s">
        <v>154</v>
      </c>
      <c r="BE361" s="230">
        <f>IF(N361="základní",J361,0)</f>
        <v>0</v>
      </c>
      <c r="BF361" s="230">
        <f>IF(N361="snížená",J361,0)</f>
        <v>0</v>
      </c>
      <c r="BG361" s="230">
        <f>IF(N361="zákl. přenesená",J361,0)</f>
        <v>0</v>
      </c>
      <c r="BH361" s="230">
        <f>IF(N361="sníž. přenesená",J361,0)</f>
        <v>0</v>
      </c>
      <c r="BI361" s="230">
        <f>IF(N361="nulová",J361,0)</f>
        <v>0</v>
      </c>
      <c r="BJ361" s="22" t="s">
        <v>24</v>
      </c>
      <c r="BK361" s="230">
        <f>ROUND(I361*H361,2)</f>
        <v>0</v>
      </c>
      <c r="BL361" s="22" t="s">
        <v>242</v>
      </c>
      <c r="BM361" s="22" t="s">
        <v>788</v>
      </c>
    </row>
    <row r="362" s="1" customFormat="1" ht="16.5" customHeight="1">
      <c r="B362" s="44"/>
      <c r="C362" s="219" t="s">
        <v>789</v>
      </c>
      <c r="D362" s="219" t="s">
        <v>157</v>
      </c>
      <c r="E362" s="220" t="s">
        <v>790</v>
      </c>
      <c r="F362" s="221" t="s">
        <v>791</v>
      </c>
      <c r="G362" s="222" t="s">
        <v>415</v>
      </c>
      <c r="H362" s="223">
        <v>1</v>
      </c>
      <c r="I362" s="224"/>
      <c r="J362" s="225">
        <f>ROUND(I362*H362,2)</f>
        <v>0</v>
      </c>
      <c r="K362" s="221" t="s">
        <v>22</v>
      </c>
      <c r="L362" s="70"/>
      <c r="M362" s="226" t="s">
        <v>22</v>
      </c>
      <c r="N362" s="227" t="s">
        <v>49</v>
      </c>
      <c r="O362" s="45"/>
      <c r="P362" s="228">
        <f>O362*H362</f>
        <v>0</v>
      </c>
      <c r="Q362" s="228">
        <v>0</v>
      </c>
      <c r="R362" s="228">
        <f>Q362*H362</f>
        <v>0</v>
      </c>
      <c r="S362" s="228">
        <v>0</v>
      </c>
      <c r="T362" s="229">
        <f>S362*H362</f>
        <v>0</v>
      </c>
      <c r="AR362" s="22" t="s">
        <v>242</v>
      </c>
      <c r="AT362" s="22" t="s">
        <v>157</v>
      </c>
      <c r="AU362" s="22" t="s">
        <v>87</v>
      </c>
      <c r="AY362" s="22" t="s">
        <v>154</v>
      </c>
      <c r="BE362" s="230">
        <f>IF(N362="základní",J362,0)</f>
        <v>0</v>
      </c>
      <c r="BF362" s="230">
        <f>IF(N362="snížená",J362,0)</f>
        <v>0</v>
      </c>
      <c r="BG362" s="230">
        <f>IF(N362="zákl. přenesená",J362,0)</f>
        <v>0</v>
      </c>
      <c r="BH362" s="230">
        <f>IF(N362="sníž. přenesená",J362,0)</f>
        <v>0</v>
      </c>
      <c r="BI362" s="230">
        <f>IF(N362="nulová",J362,0)</f>
        <v>0</v>
      </c>
      <c r="BJ362" s="22" t="s">
        <v>24</v>
      </c>
      <c r="BK362" s="230">
        <f>ROUND(I362*H362,2)</f>
        <v>0</v>
      </c>
      <c r="BL362" s="22" t="s">
        <v>242</v>
      </c>
      <c r="BM362" s="22" t="s">
        <v>792</v>
      </c>
    </row>
    <row r="363" s="1" customFormat="1" ht="38.25" customHeight="1">
      <c r="B363" s="44"/>
      <c r="C363" s="219" t="s">
        <v>793</v>
      </c>
      <c r="D363" s="219" t="s">
        <v>157</v>
      </c>
      <c r="E363" s="220" t="s">
        <v>794</v>
      </c>
      <c r="F363" s="221" t="s">
        <v>795</v>
      </c>
      <c r="G363" s="222" t="s">
        <v>173</v>
      </c>
      <c r="H363" s="223">
        <v>0.17599999999999999</v>
      </c>
      <c r="I363" s="224"/>
      <c r="J363" s="225">
        <f>ROUND(I363*H363,2)</f>
        <v>0</v>
      </c>
      <c r="K363" s="221" t="s">
        <v>161</v>
      </c>
      <c r="L363" s="70"/>
      <c r="M363" s="226" t="s">
        <v>22</v>
      </c>
      <c r="N363" s="227" t="s">
        <v>49</v>
      </c>
      <c r="O363" s="45"/>
      <c r="P363" s="228">
        <f>O363*H363</f>
        <v>0</v>
      </c>
      <c r="Q363" s="228">
        <v>0</v>
      </c>
      <c r="R363" s="228">
        <f>Q363*H363</f>
        <v>0</v>
      </c>
      <c r="S363" s="228">
        <v>0</v>
      </c>
      <c r="T363" s="229">
        <f>S363*H363</f>
        <v>0</v>
      </c>
      <c r="AR363" s="22" t="s">
        <v>242</v>
      </c>
      <c r="AT363" s="22" t="s">
        <v>157</v>
      </c>
      <c r="AU363" s="22" t="s">
        <v>87</v>
      </c>
      <c r="AY363" s="22" t="s">
        <v>154</v>
      </c>
      <c r="BE363" s="230">
        <f>IF(N363="základní",J363,0)</f>
        <v>0</v>
      </c>
      <c r="BF363" s="230">
        <f>IF(N363="snížená",J363,0)</f>
        <v>0</v>
      </c>
      <c r="BG363" s="230">
        <f>IF(N363="zákl. přenesená",J363,0)</f>
        <v>0</v>
      </c>
      <c r="BH363" s="230">
        <f>IF(N363="sníž. přenesená",J363,0)</f>
        <v>0</v>
      </c>
      <c r="BI363" s="230">
        <f>IF(N363="nulová",J363,0)</f>
        <v>0</v>
      </c>
      <c r="BJ363" s="22" t="s">
        <v>24</v>
      </c>
      <c r="BK363" s="230">
        <f>ROUND(I363*H363,2)</f>
        <v>0</v>
      </c>
      <c r="BL363" s="22" t="s">
        <v>242</v>
      </c>
      <c r="BM363" s="22" t="s">
        <v>796</v>
      </c>
    </row>
    <row r="364" s="10" customFormat="1" ht="29.88" customHeight="1">
      <c r="B364" s="203"/>
      <c r="C364" s="204"/>
      <c r="D364" s="205" t="s">
        <v>77</v>
      </c>
      <c r="E364" s="217" t="s">
        <v>797</v>
      </c>
      <c r="F364" s="217" t="s">
        <v>798</v>
      </c>
      <c r="G364" s="204"/>
      <c r="H364" s="204"/>
      <c r="I364" s="207"/>
      <c r="J364" s="218">
        <f>BK364</f>
        <v>0</v>
      </c>
      <c r="K364" s="204"/>
      <c r="L364" s="209"/>
      <c r="M364" s="210"/>
      <c r="N364" s="211"/>
      <c r="O364" s="211"/>
      <c r="P364" s="212">
        <f>SUM(P365:P370)</f>
        <v>0</v>
      </c>
      <c r="Q364" s="211"/>
      <c r="R364" s="212">
        <f>SUM(R365:R370)</f>
        <v>0.17728848319999999</v>
      </c>
      <c r="S364" s="211"/>
      <c r="T364" s="213">
        <f>SUM(T365:T370)</f>
        <v>0</v>
      </c>
      <c r="AR364" s="214" t="s">
        <v>87</v>
      </c>
      <c r="AT364" s="215" t="s">
        <v>77</v>
      </c>
      <c r="AU364" s="215" t="s">
        <v>24</v>
      </c>
      <c r="AY364" s="214" t="s">
        <v>154</v>
      </c>
      <c r="BK364" s="216">
        <f>SUM(BK365:BK370)</f>
        <v>0</v>
      </c>
    </row>
    <row r="365" s="1" customFormat="1" ht="267.75" customHeight="1">
      <c r="B365" s="44"/>
      <c r="C365" s="219" t="s">
        <v>799</v>
      </c>
      <c r="D365" s="219" t="s">
        <v>157</v>
      </c>
      <c r="E365" s="220" t="s">
        <v>800</v>
      </c>
      <c r="F365" s="221" t="s">
        <v>801</v>
      </c>
      <c r="G365" s="222" t="s">
        <v>188</v>
      </c>
      <c r="H365" s="223">
        <v>20.960000000000001</v>
      </c>
      <c r="I365" s="224"/>
      <c r="J365" s="225">
        <f>ROUND(I365*H365,2)</f>
        <v>0</v>
      </c>
      <c r="K365" s="221" t="s">
        <v>161</v>
      </c>
      <c r="L365" s="70"/>
      <c r="M365" s="226" t="s">
        <v>22</v>
      </c>
      <c r="N365" s="227" t="s">
        <v>49</v>
      </c>
      <c r="O365" s="45"/>
      <c r="P365" s="228">
        <f>O365*H365</f>
        <v>0</v>
      </c>
      <c r="Q365" s="228">
        <v>5.842E-05</v>
      </c>
      <c r="R365" s="228">
        <f>Q365*H365</f>
        <v>0.0012244832</v>
      </c>
      <c r="S365" s="228">
        <v>0</v>
      </c>
      <c r="T365" s="229">
        <f>S365*H365</f>
        <v>0</v>
      </c>
      <c r="AR365" s="22" t="s">
        <v>242</v>
      </c>
      <c r="AT365" s="22" t="s">
        <v>157</v>
      </c>
      <c r="AU365" s="22" t="s">
        <v>87</v>
      </c>
      <c r="AY365" s="22" t="s">
        <v>154</v>
      </c>
      <c r="BE365" s="230">
        <f>IF(N365="základní",J365,0)</f>
        <v>0</v>
      </c>
      <c r="BF365" s="230">
        <f>IF(N365="snížená",J365,0)</f>
        <v>0</v>
      </c>
      <c r="BG365" s="230">
        <f>IF(N365="zákl. přenesená",J365,0)</f>
        <v>0</v>
      </c>
      <c r="BH365" s="230">
        <f>IF(N365="sníž. přenesená",J365,0)</f>
        <v>0</v>
      </c>
      <c r="BI365" s="230">
        <f>IF(N365="nulová",J365,0)</f>
        <v>0</v>
      </c>
      <c r="BJ365" s="22" t="s">
        <v>24</v>
      </c>
      <c r="BK365" s="230">
        <f>ROUND(I365*H365,2)</f>
        <v>0</v>
      </c>
      <c r="BL365" s="22" t="s">
        <v>242</v>
      </c>
      <c r="BM365" s="22" t="s">
        <v>802</v>
      </c>
    </row>
    <row r="366" s="11" customFormat="1">
      <c r="B366" s="231"/>
      <c r="C366" s="232"/>
      <c r="D366" s="233" t="s">
        <v>164</v>
      </c>
      <c r="E366" s="234" t="s">
        <v>22</v>
      </c>
      <c r="F366" s="235" t="s">
        <v>165</v>
      </c>
      <c r="G366" s="232"/>
      <c r="H366" s="234" t="s">
        <v>22</v>
      </c>
      <c r="I366" s="236"/>
      <c r="J366" s="232"/>
      <c r="K366" s="232"/>
      <c r="L366" s="237"/>
      <c r="M366" s="238"/>
      <c r="N366" s="239"/>
      <c r="O366" s="239"/>
      <c r="P366" s="239"/>
      <c r="Q366" s="239"/>
      <c r="R366" s="239"/>
      <c r="S366" s="239"/>
      <c r="T366" s="240"/>
      <c r="AT366" s="241" t="s">
        <v>164</v>
      </c>
      <c r="AU366" s="241" t="s">
        <v>87</v>
      </c>
      <c r="AV366" s="11" t="s">
        <v>24</v>
      </c>
      <c r="AW366" s="11" t="s">
        <v>41</v>
      </c>
      <c r="AX366" s="11" t="s">
        <v>78</v>
      </c>
      <c r="AY366" s="241" t="s">
        <v>154</v>
      </c>
    </row>
    <row r="367" s="12" customFormat="1">
      <c r="B367" s="242"/>
      <c r="C367" s="243"/>
      <c r="D367" s="233" t="s">
        <v>164</v>
      </c>
      <c r="E367" s="244" t="s">
        <v>22</v>
      </c>
      <c r="F367" s="245" t="s">
        <v>803</v>
      </c>
      <c r="G367" s="243"/>
      <c r="H367" s="246">
        <v>20.960000000000001</v>
      </c>
      <c r="I367" s="247"/>
      <c r="J367" s="243"/>
      <c r="K367" s="243"/>
      <c r="L367" s="248"/>
      <c r="M367" s="249"/>
      <c r="N367" s="250"/>
      <c r="O367" s="250"/>
      <c r="P367" s="250"/>
      <c r="Q367" s="250"/>
      <c r="R367" s="250"/>
      <c r="S367" s="250"/>
      <c r="T367" s="251"/>
      <c r="AT367" s="252" t="s">
        <v>164</v>
      </c>
      <c r="AU367" s="252" t="s">
        <v>87</v>
      </c>
      <c r="AV367" s="12" t="s">
        <v>87</v>
      </c>
      <c r="AW367" s="12" t="s">
        <v>41</v>
      </c>
      <c r="AX367" s="12" t="s">
        <v>78</v>
      </c>
      <c r="AY367" s="252" t="s">
        <v>154</v>
      </c>
    </row>
    <row r="368" s="1" customFormat="1" ht="16.5" customHeight="1">
      <c r="B368" s="44"/>
      <c r="C368" s="253" t="s">
        <v>804</v>
      </c>
      <c r="D368" s="253" t="s">
        <v>177</v>
      </c>
      <c r="E368" s="254" t="s">
        <v>805</v>
      </c>
      <c r="F368" s="255" t="s">
        <v>806</v>
      </c>
      <c r="G368" s="256" t="s">
        <v>188</v>
      </c>
      <c r="H368" s="257">
        <v>22.007999999999999</v>
      </c>
      <c r="I368" s="258"/>
      <c r="J368" s="259">
        <f>ROUND(I368*H368,2)</f>
        <v>0</v>
      </c>
      <c r="K368" s="255" t="s">
        <v>161</v>
      </c>
      <c r="L368" s="260"/>
      <c r="M368" s="261" t="s">
        <v>22</v>
      </c>
      <c r="N368" s="262" t="s">
        <v>49</v>
      </c>
      <c r="O368" s="45"/>
      <c r="P368" s="228">
        <f>O368*H368</f>
        <v>0</v>
      </c>
      <c r="Q368" s="228">
        <v>0.0080000000000000002</v>
      </c>
      <c r="R368" s="228">
        <f>Q368*H368</f>
        <v>0.176064</v>
      </c>
      <c r="S368" s="228">
        <v>0</v>
      </c>
      <c r="T368" s="229">
        <f>S368*H368</f>
        <v>0</v>
      </c>
      <c r="AR368" s="22" t="s">
        <v>336</v>
      </c>
      <c r="AT368" s="22" t="s">
        <v>177</v>
      </c>
      <c r="AU368" s="22" t="s">
        <v>87</v>
      </c>
      <c r="AY368" s="22" t="s">
        <v>154</v>
      </c>
      <c r="BE368" s="230">
        <f>IF(N368="základní",J368,0)</f>
        <v>0</v>
      </c>
      <c r="BF368" s="230">
        <f>IF(N368="snížená",J368,0)</f>
        <v>0</v>
      </c>
      <c r="BG368" s="230">
        <f>IF(N368="zákl. přenesená",J368,0)</f>
        <v>0</v>
      </c>
      <c r="BH368" s="230">
        <f>IF(N368="sníž. přenesená",J368,0)</f>
        <v>0</v>
      </c>
      <c r="BI368" s="230">
        <f>IF(N368="nulová",J368,0)</f>
        <v>0</v>
      </c>
      <c r="BJ368" s="22" t="s">
        <v>24</v>
      </c>
      <c r="BK368" s="230">
        <f>ROUND(I368*H368,2)</f>
        <v>0</v>
      </c>
      <c r="BL368" s="22" t="s">
        <v>242</v>
      </c>
      <c r="BM368" s="22" t="s">
        <v>807</v>
      </c>
    </row>
    <row r="369" s="12" customFormat="1">
      <c r="B369" s="242"/>
      <c r="C369" s="243"/>
      <c r="D369" s="233" t="s">
        <v>164</v>
      </c>
      <c r="E369" s="243"/>
      <c r="F369" s="245" t="s">
        <v>808</v>
      </c>
      <c r="G369" s="243"/>
      <c r="H369" s="246">
        <v>22.007999999999999</v>
      </c>
      <c r="I369" s="247"/>
      <c r="J369" s="243"/>
      <c r="K369" s="243"/>
      <c r="L369" s="248"/>
      <c r="M369" s="249"/>
      <c r="N369" s="250"/>
      <c r="O369" s="250"/>
      <c r="P369" s="250"/>
      <c r="Q369" s="250"/>
      <c r="R369" s="250"/>
      <c r="S369" s="250"/>
      <c r="T369" s="251"/>
      <c r="AT369" s="252" t="s">
        <v>164</v>
      </c>
      <c r="AU369" s="252" t="s">
        <v>87</v>
      </c>
      <c r="AV369" s="12" t="s">
        <v>87</v>
      </c>
      <c r="AW369" s="12" t="s">
        <v>6</v>
      </c>
      <c r="AX369" s="12" t="s">
        <v>24</v>
      </c>
      <c r="AY369" s="252" t="s">
        <v>154</v>
      </c>
    </row>
    <row r="370" s="1" customFormat="1" ht="38.25" customHeight="1">
      <c r="B370" s="44"/>
      <c r="C370" s="219" t="s">
        <v>809</v>
      </c>
      <c r="D370" s="219" t="s">
        <v>157</v>
      </c>
      <c r="E370" s="220" t="s">
        <v>810</v>
      </c>
      <c r="F370" s="221" t="s">
        <v>811</v>
      </c>
      <c r="G370" s="222" t="s">
        <v>812</v>
      </c>
      <c r="H370" s="265"/>
      <c r="I370" s="224"/>
      <c r="J370" s="225">
        <f>ROUND(I370*H370,2)</f>
        <v>0</v>
      </c>
      <c r="K370" s="221" t="s">
        <v>161</v>
      </c>
      <c r="L370" s="70"/>
      <c r="M370" s="226" t="s">
        <v>22</v>
      </c>
      <c r="N370" s="227" t="s">
        <v>49</v>
      </c>
      <c r="O370" s="45"/>
      <c r="P370" s="228">
        <f>O370*H370</f>
        <v>0</v>
      </c>
      <c r="Q370" s="228">
        <v>0</v>
      </c>
      <c r="R370" s="228">
        <f>Q370*H370</f>
        <v>0</v>
      </c>
      <c r="S370" s="228">
        <v>0</v>
      </c>
      <c r="T370" s="229">
        <f>S370*H370</f>
        <v>0</v>
      </c>
      <c r="AR370" s="22" t="s">
        <v>242</v>
      </c>
      <c r="AT370" s="22" t="s">
        <v>157</v>
      </c>
      <c r="AU370" s="22" t="s">
        <v>87</v>
      </c>
      <c r="AY370" s="22" t="s">
        <v>154</v>
      </c>
      <c r="BE370" s="230">
        <f>IF(N370="základní",J370,0)</f>
        <v>0</v>
      </c>
      <c r="BF370" s="230">
        <f>IF(N370="snížená",J370,0)</f>
        <v>0</v>
      </c>
      <c r="BG370" s="230">
        <f>IF(N370="zákl. přenesená",J370,0)</f>
        <v>0</v>
      </c>
      <c r="BH370" s="230">
        <f>IF(N370="sníž. přenesená",J370,0)</f>
        <v>0</v>
      </c>
      <c r="BI370" s="230">
        <f>IF(N370="nulová",J370,0)</f>
        <v>0</v>
      </c>
      <c r="BJ370" s="22" t="s">
        <v>24</v>
      </c>
      <c r="BK370" s="230">
        <f>ROUND(I370*H370,2)</f>
        <v>0</v>
      </c>
      <c r="BL370" s="22" t="s">
        <v>242</v>
      </c>
      <c r="BM370" s="22" t="s">
        <v>813</v>
      </c>
    </row>
    <row r="371" s="10" customFormat="1" ht="29.88" customHeight="1">
      <c r="B371" s="203"/>
      <c r="C371" s="204"/>
      <c r="D371" s="205" t="s">
        <v>77</v>
      </c>
      <c r="E371" s="217" t="s">
        <v>814</v>
      </c>
      <c r="F371" s="217" t="s">
        <v>815</v>
      </c>
      <c r="G371" s="204"/>
      <c r="H371" s="204"/>
      <c r="I371" s="207"/>
      <c r="J371" s="218">
        <f>BK371</f>
        <v>0</v>
      </c>
      <c r="K371" s="204"/>
      <c r="L371" s="209"/>
      <c r="M371" s="210"/>
      <c r="N371" s="211"/>
      <c r="O371" s="211"/>
      <c r="P371" s="212">
        <f>SUM(P372:P402)</f>
        <v>0</v>
      </c>
      <c r="Q371" s="211"/>
      <c r="R371" s="212">
        <f>SUM(R372:R402)</f>
        <v>2.14349722</v>
      </c>
      <c r="S371" s="211"/>
      <c r="T371" s="213">
        <f>SUM(T372:T402)</f>
        <v>0</v>
      </c>
      <c r="AR371" s="214" t="s">
        <v>87</v>
      </c>
      <c r="AT371" s="215" t="s">
        <v>77</v>
      </c>
      <c r="AU371" s="215" t="s">
        <v>24</v>
      </c>
      <c r="AY371" s="214" t="s">
        <v>154</v>
      </c>
      <c r="BK371" s="216">
        <f>SUM(BK372:BK402)</f>
        <v>0</v>
      </c>
    </row>
    <row r="372" s="1" customFormat="1" ht="16.5" customHeight="1">
      <c r="B372" s="44"/>
      <c r="C372" s="219" t="s">
        <v>816</v>
      </c>
      <c r="D372" s="219" t="s">
        <v>157</v>
      </c>
      <c r="E372" s="220" t="s">
        <v>817</v>
      </c>
      <c r="F372" s="221" t="s">
        <v>818</v>
      </c>
      <c r="G372" s="222" t="s">
        <v>207</v>
      </c>
      <c r="H372" s="223">
        <v>34.710000000000001</v>
      </c>
      <c r="I372" s="224"/>
      <c r="J372" s="225">
        <f>ROUND(I372*H372,2)</f>
        <v>0</v>
      </c>
      <c r="K372" s="221" t="s">
        <v>161</v>
      </c>
      <c r="L372" s="70"/>
      <c r="M372" s="226" t="s">
        <v>22</v>
      </c>
      <c r="N372" s="227" t="s">
        <v>49</v>
      </c>
      <c r="O372" s="45"/>
      <c r="P372" s="228">
        <f>O372*H372</f>
        <v>0</v>
      </c>
      <c r="Q372" s="228">
        <v>0.00027999999999999998</v>
      </c>
      <c r="R372" s="228">
        <f>Q372*H372</f>
        <v>0.0097187999999999997</v>
      </c>
      <c r="S372" s="228">
        <v>0</v>
      </c>
      <c r="T372" s="229">
        <f>S372*H372</f>
        <v>0</v>
      </c>
      <c r="AR372" s="22" t="s">
        <v>242</v>
      </c>
      <c r="AT372" s="22" t="s">
        <v>157</v>
      </c>
      <c r="AU372" s="22" t="s">
        <v>87</v>
      </c>
      <c r="AY372" s="22" t="s">
        <v>154</v>
      </c>
      <c r="BE372" s="230">
        <f>IF(N372="základní",J372,0)</f>
        <v>0</v>
      </c>
      <c r="BF372" s="230">
        <f>IF(N372="snížená",J372,0)</f>
        <v>0</v>
      </c>
      <c r="BG372" s="230">
        <f>IF(N372="zákl. přenesená",J372,0)</f>
        <v>0</v>
      </c>
      <c r="BH372" s="230">
        <f>IF(N372="sníž. přenesená",J372,0)</f>
        <v>0</v>
      </c>
      <c r="BI372" s="230">
        <f>IF(N372="nulová",J372,0)</f>
        <v>0</v>
      </c>
      <c r="BJ372" s="22" t="s">
        <v>24</v>
      </c>
      <c r="BK372" s="230">
        <f>ROUND(I372*H372,2)</f>
        <v>0</v>
      </c>
      <c r="BL372" s="22" t="s">
        <v>242</v>
      </c>
      <c r="BM372" s="22" t="s">
        <v>819</v>
      </c>
    </row>
    <row r="373" s="11" customFormat="1">
      <c r="B373" s="231"/>
      <c r="C373" s="232"/>
      <c r="D373" s="233" t="s">
        <v>164</v>
      </c>
      <c r="E373" s="234" t="s">
        <v>22</v>
      </c>
      <c r="F373" s="235" t="s">
        <v>165</v>
      </c>
      <c r="G373" s="232"/>
      <c r="H373" s="234" t="s">
        <v>22</v>
      </c>
      <c r="I373" s="236"/>
      <c r="J373" s="232"/>
      <c r="K373" s="232"/>
      <c r="L373" s="237"/>
      <c r="M373" s="238"/>
      <c r="N373" s="239"/>
      <c r="O373" s="239"/>
      <c r="P373" s="239"/>
      <c r="Q373" s="239"/>
      <c r="R373" s="239"/>
      <c r="S373" s="239"/>
      <c r="T373" s="240"/>
      <c r="AT373" s="241" t="s">
        <v>164</v>
      </c>
      <c r="AU373" s="241" t="s">
        <v>87</v>
      </c>
      <c r="AV373" s="11" t="s">
        <v>24</v>
      </c>
      <c r="AW373" s="11" t="s">
        <v>41</v>
      </c>
      <c r="AX373" s="11" t="s">
        <v>78</v>
      </c>
      <c r="AY373" s="241" t="s">
        <v>154</v>
      </c>
    </row>
    <row r="374" s="12" customFormat="1">
      <c r="B374" s="242"/>
      <c r="C374" s="243"/>
      <c r="D374" s="233" t="s">
        <v>164</v>
      </c>
      <c r="E374" s="244" t="s">
        <v>22</v>
      </c>
      <c r="F374" s="245" t="s">
        <v>820</v>
      </c>
      <c r="G374" s="243"/>
      <c r="H374" s="246">
        <v>34.710000000000001</v>
      </c>
      <c r="I374" s="247"/>
      <c r="J374" s="243"/>
      <c r="K374" s="243"/>
      <c r="L374" s="248"/>
      <c r="M374" s="249"/>
      <c r="N374" s="250"/>
      <c r="O374" s="250"/>
      <c r="P374" s="250"/>
      <c r="Q374" s="250"/>
      <c r="R374" s="250"/>
      <c r="S374" s="250"/>
      <c r="T374" s="251"/>
      <c r="AT374" s="252" t="s">
        <v>164</v>
      </c>
      <c r="AU374" s="252" t="s">
        <v>87</v>
      </c>
      <c r="AV374" s="12" t="s">
        <v>87</v>
      </c>
      <c r="AW374" s="12" t="s">
        <v>41</v>
      </c>
      <c r="AX374" s="12" t="s">
        <v>78</v>
      </c>
      <c r="AY374" s="252" t="s">
        <v>154</v>
      </c>
    </row>
    <row r="375" s="1" customFormat="1" ht="16.5" customHeight="1">
      <c r="B375" s="44"/>
      <c r="C375" s="253" t="s">
        <v>821</v>
      </c>
      <c r="D375" s="253" t="s">
        <v>177</v>
      </c>
      <c r="E375" s="254" t="s">
        <v>822</v>
      </c>
      <c r="F375" s="255" t="s">
        <v>823</v>
      </c>
      <c r="G375" s="256" t="s">
        <v>188</v>
      </c>
      <c r="H375" s="257">
        <v>2.2429999999999999</v>
      </c>
      <c r="I375" s="258"/>
      <c r="J375" s="259">
        <f>ROUND(I375*H375,2)</f>
        <v>0</v>
      </c>
      <c r="K375" s="255" t="s">
        <v>161</v>
      </c>
      <c r="L375" s="260"/>
      <c r="M375" s="261" t="s">
        <v>22</v>
      </c>
      <c r="N375" s="262" t="s">
        <v>49</v>
      </c>
      <c r="O375" s="45"/>
      <c r="P375" s="228">
        <f>O375*H375</f>
        <v>0</v>
      </c>
      <c r="Q375" s="228">
        <v>0.019199999999999998</v>
      </c>
      <c r="R375" s="228">
        <f>Q375*H375</f>
        <v>0.043065599999999996</v>
      </c>
      <c r="S375" s="228">
        <v>0</v>
      </c>
      <c r="T375" s="229">
        <f>S375*H375</f>
        <v>0</v>
      </c>
      <c r="AR375" s="22" t="s">
        <v>336</v>
      </c>
      <c r="AT375" s="22" t="s">
        <v>177</v>
      </c>
      <c r="AU375" s="22" t="s">
        <v>87</v>
      </c>
      <c r="AY375" s="22" t="s">
        <v>154</v>
      </c>
      <c r="BE375" s="230">
        <f>IF(N375="základní",J375,0)</f>
        <v>0</v>
      </c>
      <c r="BF375" s="230">
        <f>IF(N375="snížená",J375,0)</f>
        <v>0</v>
      </c>
      <c r="BG375" s="230">
        <f>IF(N375="zákl. přenesená",J375,0)</f>
        <v>0</v>
      </c>
      <c r="BH375" s="230">
        <f>IF(N375="sníž. přenesená",J375,0)</f>
        <v>0</v>
      </c>
      <c r="BI375" s="230">
        <f>IF(N375="nulová",J375,0)</f>
        <v>0</v>
      </c>
      <c r="BJ375" s="22" t="s">
        <v>24</v>
      </c>
      <c r="BK375" s="230">
        <f>ROUND(I375*H375,2)</f>
        <v>0</v>
      </c>
      <c r="BL375" s="22" t="s">
        <v>242</v>
      </c>
      <c r="BM375" s="22" t="s">
        <v>824</v>
      </c>
    </row>
    <row r="376" s="12" customFormat="1">
      <c r="B376" s="242"/>
      <c r="C376" s="243"/>
      <c r="D376" s="233" t="s">
        <v>164</v>
      </c>
      <c r="E376" s="244" t="s">
        <v>22</v>
      </c>
      <c r="F376" s="245" t="s">
        <v>825</v>
      </c>
      <c r="G376" s="243"/>
      <c r="H376" s="246">
        <v>2.0960000000000001</v>
      </c>
      <c r="I376" s="247"/>
      <c r="J376" s="243"/>
      <c r="K376" s="243"/>
      <c r="L376" s="248"/>
      <c r="M376" s="249"/>
      <c r="N376" s="250"/>
      <c r="O376" s="250"/>
      <c r="P376" s="250"/>
      <c r="Q376" s="250"/>
      <c r="R376" s="250"/>
      <c r="S376" s="250"/>
      <c r="T376" s="251"/>
      <c r="AT376" s="252" t="s">
        <v>164</v>
      </c>
      <c r="AU376" s="252" t="s">
        <v>87</v>
      </c>
      <c r="AV376" s="12" t="s">
        <v>87</v>
      </c>
      <c r="AW376" s="12" t="s">
        <v>41</v>
      </c>
      <c r="AX376" s="12" t="s">
        <v>78</v>
      </c>
      <c r="AY376" s="252" t="s">
        <v>154</v>
      </c>
    </row>
    <row r="377" s="12" customFormat="1">
      <c r="B377" s="242"/>
      <c r="C377" s="243"/>
      <c r="D377" s="233" t="s">
        <v>164</v>
      </c>
      <c r="E377" s="243"/>
      <c r="F377" s="245" t="s">
        <v>826</v>
      </c>
      <c r="G377" s="243"/>
      <c r="H377" s="246">
        <v>2.2429999999999999</v>
      </c>
      <c r="I377" s="247"/>
      <c r="J377" s="243"/>
      <c r="K377" s="243"/>
      <c r="L377" s="248"/>
      <c r="M377" s="249"/>
      <c r="N377" s="250"/>
      <c r="O377" s="250"/>
      <c r="P377" s="250"/>
      <c r="Q377" s="250"/>
      <c r="R377" s="250"/>
      <c r="S377" s="250"/>
      <c r="T377" s="251"/>
      <c r="AT377" s="252" t="s">
        <v>164</v>
      </c>
      <c r="AU377" s="252" t="s">
        <v>87</v>
      </c>
      <c r="AV377" s="12" t="s">
        <v>87</v>
      </c>
      <c r="AW377" s="12" t="s">
        <v>6</v>
      </c>
      <c r="AX377" s="12" t="s">
        <v>24</v>
      </c>
      <c r="AY377" s="252" t="s">
        <v>154</v>
      </c>
    </row>
    <row r="378" s="1" customFormat="1" ht="16.5" customHeight="1">
      <c r="B378" s="44"/>
      <c r="C378" s="253" t="s">
        <v>827</v>
      </c>
      <c r="D378" s="253" t="s">
        <v>177</v>
      </c>
      <c r="E378" s="254" t="s">
        <v>828</v>
      </c>
      <c r="F378" s="255" t="s">
        <v>829</v>
      </c>
      <c r="G378" s="256" t="s">
        <v>173</v>
      </c>
      <c r="H378" s="257">
        <v>0.01</v>
      </c>
      <c r="I378" s="258"/>
      <c r="J378" s="259">
        <f>ROUND(I378*H378,2)</f>
        <v>0</v>
      </c>
      <c r="K378" s="255" t="s">
        <v>161</v>
      </c>
      <c r="L378" s="260"/>
      <c r="M378" s="261" t="s">
        <v>22</v>
      </c>
      <c r="N378" s="262" t="s">
        <v>49</v>
      </c>
      <c r="O378" s="45"/>
      <c r="P378" s="228">
        <f>O378*H378</f>
        <v>0</v>
      </c>
      <c r="Q378" s="228">
        <v>1</v>
      </c>
      <c r="R378" s="228">
        <f>Q378*H378</f>
        <v>0.01</v>
      </c>
      <c r="S378" s="228">
        <v>0</v>
      </c>
      <c r="T378" s="229">
        <f>S378*H378</f>
        <v>0</v>
      </c>
      <c r="AR378" s="22" t="s">
        <v>336</v>
      </c>
      <c r="AT378" s="22" t="s">
        <v>177</v>
      </c>
      <c r="AU378" s="22" t="s">
        <v>87</v>
      </c>
      <c r="AY378" s="22" t="s">
        <v>154</v>
      </c>
      <c r="BE378" s="230">
        <f>IF(N378="základní",J378,0)</f>
        <v>0</v>
      </c>
      <c r="BF378" s="230">
        <f>IF(N378="snížená",J378,0)</f>
        <v>0</v>
      </c>
      <c r="BG378" s="230">
        <f>IF(N378="zákl. přenesená",J378,0)</f>
        <v>0</v>
      </c>
      <c r="BH378" s="230">
        <f>IF(N378="sníž. přenesená",J378,0)</f>
        <v>0</v>
      </c>
      <c r="BI378" s="230">
        <f>IF(N378="nulová",J378,0)</f>
        <v>0</v>
      </c>
      <c r="BJ378" s="22" t="s">
        <v>24</v>
      </c>
      <c r="BK378" s="230">
        <f>ROUND(I378*H378,2)</f>
        <v>0</v>
      </c>
      <c r="BL378" s="22" t="s">
        <v>242</v>
      </c>
      <c r="BM378" s="22" t="s">
        <v>830</v>
      </c>
    </row>
    <row r="379" s="1" customFormat="1">
      <c r="B379" s="44"/>
      <c r="C379" s="72"/>
      <c r="D379" s="233" t="s">
        <v>182</v>
      </c>
      <c r="E379" s="72"/>
      <c r="F379" s="263" t="s">
        <v>831</v>
      </c>
      <c r="G379" s="72"/>
      <c r="H379" s="72"/>
      <c r="I379" s="189"/>
      <c r="J379" s="72"/>
      <c r="K379" s="72"/>
      <c r="L379" s="70"/>
      <c r="M379" s="264"/>
      <c r="N379" s="45"/>
      <c r="O379" s="45"/>
      <c r="P379" s="45"/>
      <c r="Q379" s="45"/>
      <c r="R379" s="45"/>
      <c r="S379" s="45"/>
      <c r="T379" s="93"/>
      <c r="AT379" s="22" t="s">
        <v>182</v>
      </c>
      <c r="AU379" s="22" t="s">
        <v>87</v>
      </c>
    </row>
    <row r="380" s="12" customFormat="1">
      <c r="B380" s="242"/>
      <c r="C380" s="243"/>
      <c r="D380" s="233" t="s">
        <v>164</v>
      </c>
      <c r="E380" s="244" t="s">
        <v>22</v>
      </c>
      <c r="F380" s="245" t="s">
        <v>832</v>
      </c>
      <c r="G380" s="243"/>
      <c r="H380" s="246">
        <v>0.01</v>
      </c>
      <c r="I380" s="247"/>
      <c r="J380" s="243"/>
      <c r="K380" s="243"/>
      <c r="L380" s="248"/>
      <c r="M380" s="249"/>
      <c r="N380" s="250"/>
      <c r="O380" s="250"/>
      <c r="P380" s="250"/>
      <c r="Q380" s="250"/>
      <c r="R380" s="250"/>
      <c r="S380" s="250"/>
      <c r="T380" s="251"/>
      <c r="AT380" s="252" t="s">
        <v>164</v>
      </c>
      <c r="AU380" s="252" t="s">
        <v>87</v>
      </c>
      <c r="AV380" s="12" t="s">
        <v>87</v>
      </c>
      <c r="AW380" s="12" t="s">
        <v>41</v>
      </c>
      <c r="AX380" s="12" t="s">
        <v>78</v>
      </c>
      <c r="AY380" s="252" t="s">
        <v>154</v>
      </c>
    </row>
    <row r="381" s="1" customFormat="1" ht="16.5" customHeight="1">
      <c r="B381" s="44"/>
      <c r="C381" s="219" t="s">
        <v>833</v>
      </c>
      <c r="D381" s="219" t="s">
        <v>157</v>
      </c>
      <c r="E381" s="220" t="s">
        <v>834</v>
      </c>
      <c r="F381" s="221" t="s">
        <v>835</v>
      </c>
      <c r="G381" s="222" t="s">
        <v>188</v>
      </c>
      <c r="H381" s="223">
        <v>57.426000000000002</v>
      </c>
      <c r="I381" s="224"/>
      <c r="J381" s="225">
        <f>ROUND(I381*H381,2)</f>
        <v>0</v>
      </c>
      <c r="K381" s="221" t="s">
        <v>22</v>
      </c>
      <c r="L381" s="70"/>
      <c r="M381" s="226" t="s">
        <v>22</v>
      </c>
      <c r="N381" s="227" t="s">
        <v>49</v>
      </c>
      <c r="O381" s="45"/>
      <c r="P381" s="228">
        <f>O381*H381</f>
        <v>0</v>
      </c>
      <c r="Q381" s="228">
        <v>0.00029999999999999997</v>
      </c>
      <c r="R381" s="228">
        <f>Q381*H381</f>
        <v>0.017227799999999998</v>
      </c>
      <c r="S381" s="228">
        <v>0</v>
      </c>
      <c r="T381" s="229">
        <f>S381*H381</f>
        <v>0</v>
      </c>
      <c r="AR381" s="22" t="s">
        <v>242</v>
      </c>
      <c r="AT381" s="22" t="s">
        <v>157</v>
      </c>
      <c r="AU381" s="22" t="s">
        <v>87</v>
      </c>
      <c r="AY381" s="22" t="s">
        <v>154</v>
      </c>
      <c r="BE381" s="230">
        <f>IF(N381="základní",J381,0)</f>
        <v>0</v>
      </c>
      <c r="BF381" s="230">
        <f>IF(N381="snížená",J381,0)</f>
        <v>0</v>
      </c>
      <c r="BG381" s="230">
        <f>IF(N381="zákl. přenesená",J381,0)</f>
        <v>0</v>
      </c>
      <c r="BH381" s="230">
        <f>IF(N381="sníž. přenesená",J381,0)</f>
        <v>0</v>
      </c>
      <c r="BI381" s="230">
        <f>IF(N381="nulová",J381,0)</f>
        <v>0</v>
      </c>
      <c r="BJ381" s="22" t="s">
        <v>24</v>
      </c>
      <c r="BK381" s="230">
        <f>ROUND(I381*H381,2)</f>
        <v>0</v>
      </c>
      <c r="BL381" s="22" t="s">
        <v>242</v>
      </c>
      <c r="BM381" s="22" t="s">
        <v>836</v>
      </c>
    </row>
    <row r="382" s="12" customFormat="1">
      <c r="B382" s="242"/>
      <c r="C382" s="243"/>
      <c r="D382" s="233" t="s">
        <v>164</v>
      </c>
      <c r="E382" s="244" t="s">
        <v>22</v>
      </c>
      <c r="F382" s="245" t="s">
        <v>837</v>
      </c>
      <c r="G382" s="243"/>
      <c r="H382" s="246">
        <v>57.426000000000002</v>
      </c>
      <c r="I382" s="247"/>
      <c r="J382" s="243"/>
      <c r="K382" s="243"/>
      <c r="L382" s="248"/>
      <c r="M382" s="249"/>
      <c r="N382" s="250"/>
      <c r="O382" s="250"/>
      <c r="P382" s="250"/>
      <c r="Q382" s="250"/>
      <c r="R382" s="250"/>
      <c r="S382" s="250"/>
      <c r="T382" s="251"/>
      <c r="AT382" s="252" t="s">
        <v>164</v>
      </c>
      <c r="AU382" s="252" t="s">
        <v>87</v>
      </c>
      <c r="AV382" s="12" t="s">
        <v>87</v>
      </c>
      <c r="AW382" s="12" t="s">
        <v>41</v>
      </c>
      <c r="AX382" s="12" t="s">
        <v>78</v>
      </c>
      <c r="AY382" s="252" t="s">
        <v>154</v>
      </c>
    </row>
    <row r="383" s="1" customFormat="1" ht="16.5" customHeight="1">
      <c r="B383" s="44"/>
      <c r="C383" s="219" t="s">
        <v>838</v>
      </c>
      <c r="D383" s="219" t="s">
        <v>157</v>
      </c>
      <c r="E383" s="220" t="s">
        <v>839</v>
      </c>
      <c r="F383" s="221" t="s">
        <v>840</v>
      </c>
      <c r="G383" s="222" t="s">
        <v>188</v>
      </c>
      <c r="H383" s="223">
        <v>55.329999999999998</v>
      </c>
      <c r="I383" s="224"/>
      <c r="J383" s="225">
        <f>ROUND(I383*H383,2)</f>
        <v>0</v>
      </c>
      <c r="K383" s="221" t="s">
        <v>161</v>
      </c>
      <c r="L383" s="70"/>
      <c r="M383" s="226" t="s">
        <v>22</v>
      </c>
      <c r="N383" s="227" t="s">
        <v>49</v>
      </c>
      <c r="O383" s="45"/>
      <c r="P383" s="228">
        <f>O383*H383</f>
        <v>0</v>
      </c>
      <c r="Q383" s="228">
        <v>0.0041700000000000001</v>
      </c>
      <c r="R383" s="228">
        <f>Q383*H383</f>
        <v>0.23072609999999999</v>
      </c>
      <c r="S383" s="228">
        <v>0</v>
      </c>
      <c r="T383" s="229">
        <f>S383*H383</f>
        <v>0</v>
      </c>
      <c r="AR383" s="22" t="s">
        <v>242</v>
      </c>
      <c r="AT383" s="22" t="s">
        <v>157</v>
      </c>
      <c r="AU383" s="22" t="s">
        <v>87</v>
      </c>
      <c r="AY383" s="22" t="s">
        <v>154</v>
      </c>
      <c r="BE383" s="230">
        <f>IF(N383="základní",J383,0)</f>
        <v>0</v>
      </c>
      <c r="BF383" s="230">
        <f>IF(N383="snížená",J383,0)</f>
        <v>0</v>
      </c>
      <c r="BG383" s="230">
        <f>IF(N383="zákl. přenesená",J383,0)</f>
        <v>0</v>
      </c>
      <c r="BH383" s="230">
        <f>IF(N383="sníž. přenesená",J383,0)</f>
        <v>0</v>
      </c>
      <c r="BI383" s="230">
        <f>IF(N383="nulová",J383,0)</f>
        <v>0</v>
      </c>
      <c r="BJ383" s="22" t="s">
        <v>24</v>
      </c>
      <c r="BK383" s="230">
        <f>ROUND(I383*H383,2)</f>
        <v>0</v>
      </c>
      <c r="BL383" s="22" t="s">
        <v>242</v>
      </c>
      <c r="BM383" s="22" t="s">
        <v>841</v>
      </c>
    </row>
    <row r="384" s="11" customFormat="1">
      <c r="B384" s="231"/>
      <c r="C384" s="232"/>
      <c r="D384" s="233" t="s">
        <v>164</v>
      </c>
      <c r="E384" s="234" t="s">
        <v>22</v>
      </c>
      <c r="F384" s="235" t="s">
        <v>165</v>
      </c>
      <c r="G384" s="232"/>
      <c r="H384" s="234" t="s">
        <v>22</v>
      </c>
      <c r="I384" s="236"/>
      <c r="J384" s="232"/>
      <c r="K384" s="232"/>
      <c r="L384" s="237"/>
      <c r="M384" s="238"/>
      <c r="N384" s="239"/>
      <c r="O384" s="239"/>
      <c r="P384" s="239"/>
      <c r="Q384" s="239"/>
      <c r="R384" s="239"/>
      <c r="S384" s="239"/>
      <c r="T384" s="240"/>
      <c r="AT384" s="241" t="s">
        <v>164</v>
      </c>
      <c r="AU384" s="241" t="s">
        <v>87</v>
      </c>
      <c r="AV384" s="11" t="s">
        <v>24</v>
      </c>
      <c r="AW384" s="11" t="s">
        <v>41</v>
      </c>
      <c r="AX384" s="11" t="s">
        <v>78</v>
      </c>
      <c r="AY384" s="241" t="s">
        <v>154</v>
      </c>
    </row>
    <row r="385" s="12" customFormat="1">
      <c r="B385" s="242"/>
      <c r="C385" s="243"/>
      <c r="D385" s="233" t="s">
        <v>164</v>
      </c>
      <c r="E385" s="244" t="s">
        <v>22</v>
      </c>
      <c r="F385" s="245" t="s">
        <v>842</v>
      </c>
      <c r="G385" s="243"/>
      <c r="H385" s="246">
        <v>55.329999999999998</v>
      </c>
      <c r="I385" s="247"/>
      <c r="J385" s="243"/>
      <c r="K385" s="243"/>
      <c r="L385" s="248"/>
      <c r="M385" s="249"/>
      <c r="N385" s="250"/>
      <c r="O385" s="250"/>
      <c r="P385" s="250"/>
      <c r="Q385" s="250"/>
      <c r="R385" s="250"/>
      <c r="S385" s="250"/>
      <c r="T385" s="251"/>
      <c r="AT385" s="252" t="s">
        <v>164</v>
      </c>
      <c r="AU385" s="252" t="s">
        <v>87</v>
      </c>
      <c r="AV385" s="12" t="s">
        <v>87</v>
      </c>
      <c r="AW385" s="12" t="s">
        <v>41</v>
      </c>
      <c r="AX385" s="12" t="s">
        <v>78</v>
      </c>
      <c r="AY385" s="252" t="s">
        <v>154</v>
      </c>
    </row>
    <row r="386" s="1" customFormat="1" ht="16.5" customHeight="1">
      <c r="B386" s="44"/>
      <c r="C386" s="253" t="s">
        <v>843</v>
      </c>
      <c r="D386" s="253" t="s">
        <v>177</v>
      </c>
      <c r="E386" s="254" t="s">
        <v>822</v>
      </c>
      <c r="F386" s="255" t="s">
        <v>823</v>
      </c>
      <c r="G386" s="256" t="s">
        <v>188</v>
      </c>
      <c r="H386" s="257">
        <v>59.203000000000003</v>
      </c>
      <c r="I386" s="258"/>
      <c r="J386" s="259">
        <f>ROUND(I386*H386,2)</f>
        <v>0</v>
      </c>
      <c r="K386" s="255" t="s">
        <v>161</v>
      </c>
      <c r="L386" s="260"/>
      <c r="M386" s="261" t="s">
        <v>22</v>
      </c>
      <c r="N386" s="262" t="s">
        <v>49</v>
      </c>
      <c r="O386" s="45"/>
      <c r="P386" s="228">
        <f>O386*H386</f>
        <v>0</v>
      </c>
      <c r="Q386" s="228">
        <v>0.019199999999999998</v>
      </c>
      <c r="R386" s="228">
        <f>Q386*H386</f>
        <v>1.1366976</v>
      </c>
      <c r="S386" s="228">
        <v>0</v>
      </c>
      <c r="T386" s="229">
        <f>S386*H386</f>
        <v>0</v>
      </c>
      <c r="AR386" s="22" t="s">
        <v>336</v>
      </c>
      <c r="AT386" s="22" t="s">
        <v>177</v>
      </c>
      <c r="AU386" s="22" t="s">
        <v>87</v>
      </c>
      <c r="AY386" s="22" t="s">
        <v>154</v>
      </c>
      <c r="BE386" s="230">
        <f>IF(N386="základní",J386,0)</f>
        <v>0</v>
      </c>
      <c r="BF386" s="230">
        <f>IF(N386="snížená",J386,0)</f>
        <v>0</v>
      </c>
      <c r="BG386" s="230">
        <f>IF(N386="zákl. přenesená",J386,0)</f>
        <v>0</v>
      </c>
      <c r="BH386" s="230">
        <f>IF(N386="sníž. přenesená",J386,0)</f>
        <v>0</v>
      </c>
      <c r="BI386" s="230">
        <f>IF(N386="nulová",J386,0)</f>
        <v>0</v>
      </c>
      <c r="BJ386" s="22" t="s">
        <v>24</v>
      </c>
      <c r="BK386" s="230">
        <f>ROUND(I386*H386,2)</f>
        <v>0</v>
      </c>
      <c r="BL386" s="22" t="s">
        <v>242</v>
      </c>
      <c r="BM386" s="22" t="s">
        <v>844</v>
      </c>
    </row>
    <row r="387" s="12" customFormat="1">
      <c r="B387" s="242"/>
      <c r="C387" s="243"/>
      <c r="D387" s="233" t="s">
        <v>164</v>
      </c>
      <c r="E387" s="243"/>
      <c r="F387" s="245" t="s">
        <v>845</v>
      </c>
      <c r="G387" s="243"/>
      <c r="H387" s="246">
        <v>59.203000000000003</v>
      </c>
      <c r="I387" s="247"/>
      <c r="J387" s="243"/>
      <c r="K387" s="243"/>
      <c r="L387" s="248"/>
      <c r="M387" s="249"/>
      <c r="N387" s="250"/>
      <c r="O387" s="250"/>
      <c r="P387" s="250"/>
      <c r="Q387" s="250"/>
      <c r="R387" s="250"/>
      <c r="S387" s="250"/>
      <c r="T387" s="251"/>
      <c r="AT387" s="252" t="s">
        <v>164</v>
      </c>
      <c r="AU387" s="252" t="s">
        <v>87</v>
      </c>
      <c r="AV387" s="12" t="s">
        <v>87</v>
      </c>
      <c r="AW387" s="12" t="s">
        <v>6</v>
      </c>
      <c r="AX387" s="12" t="s">
        <v>24</v>
      </c>
      <c r="AY387" s="252" t="s">
        <v>154</v>
      </c>
    </row>
    <row r="388" s="1" customFormat="1" ht="16.5" customHeight="1">
      <c r="B388" s="44"/>
      <c r="C388" s="253" t="s">
        <v>846</v>
      </c>
      <c r="D388" s="253" t="s">
        <v>177</v>
      </c>
      <c r="E388" s="254" t="s">
        <v>828</v>
      </c>
      <c r="F388" s="255" t="s">
        <v>829</v>
      </c>
      <c r="G388" s="256" t="s">
        <v>173</v>
      </c>
      <c r="H388" s="257">
        <v>0.25600000000000001</v>
      </c>
      <c r="I388" s="258"/>
      <c r="J388" s="259">
        <f>ROUND(I388*H388,2)</f>
        <v>0</v>
      </c>
      <c r="K388" s="255" t="s">
        <v>161</v>
      </c>
      <c r="L388" s="260"/>
      <c r="M388" s="261" t="s">
        <v>22</v>
      </c>
      <c r="N388" s="262" t="s">
        <v>49</v>
      </c>
      <c r="O388" s="45"/>
      <c r="P388" s="228">
        <f>O388*H388</f>
        <v>0</v>
      </c>
      <c r="Q388" s="228">
        <v>1</v>
      </c>
      <c r="R388" s="228">
        <f>Q388*H388</f>
        <v>0.25600000000000001</v>
      </c>
      <c r="S388" s="228">
        <v>0</v>
      </c>
      <c r="T388" s="229">
        <f>S388*H388</f>
        <v>0</v>
      </c>
      <c r="AR388" s="22" t="s">
        <v>336</v>
      </c>
      <c r="AT388" s="22" t="s">
        <v>177</v>
      </c>
      <c r="AU388" s="22" t="s">
        <v>87</v>
      </c>
      <c r="AY388" s="22" t="s">
        <v>154</v>
      </c>
      <c r="BE388" s="230">
        <f>IF(N388="základní",J388,0)</f>
        <v>0</v>
      </c>
      <c r="BF388" s="230">
        <f>IF(N388="snížená",J388,0)</f>
        <v>0</v>
      </c>
      <c r="BG388" s="230">
        <f>IF(N388="zákl. přenesená",J388,0)</f>
        <v>0</v>
      </c>
      <c r="BH388" s="230">
        <f>IF(N388="sníž. přenesená",J388,0)</f>
        <v>0</v>
      </c>
      <c r="BI388" s="230">
        <f>IF(N388="nulová",J388,0)</f>
        <v>0</v>
      </c>
      <c r="BJ388" s="22" t="s">
        <v>24</v>
      </c>
      <c r="BK388" s="230">
        <f>ROUND(I388*H388,2)</f>
        <v>0</v>
      </c>
      <c r="BL388" s="22" t="s">
        <v>242</v>
      </c>
      <c r="BM388" s="22" t="s">
        <v>847</v>
      </c>
    </row>
    <row r="389" s="1" customFormat="1">
      <c r="B389" s="44"/>
      <c r="C389" s="72"/>
      <c r="D389" s="233" t="s">
        <v>182</v>
      </c>
      <c r="E389" s="72"/>
      <c r="F389" s="263" t="s">
        <v>831</v>
      </c>
      <c r="G389" s="72"/>
      <c r="H389" s="72"/>
      <c r="I389" s="189"/>
      <c r="J389" s="72"/>
      <c r="K389" s="72"/>
      <c r="L389" s="70"/>
      <c r="M389" s="264"/>
      <c r="N389" s="45"/>
      <c r="O389" s="45"/>
      <c r="P389" s="45"/>
      <c r="Q389" s="45"/>
      <c r="R389" s="45"/>
      <c r="S389" s="45"/>
      <c r="T389" s="93"/>
      <c r="AT389" s="22" t="s">
        <v>182</v>
      </c>
      <c r="AU389" s="22" t="s">
        <v>87</v>
      </c>
    </row>
    <row r="390" s="12" customFormat="1">
      <c r="B390" s="242"/>
      <c r="C390" s="243"/>
      <c r="D390" s="233" t="s">
        <v>164</v>
      </c>
      <c r="E390" s="244" t="s">
        <v>22</v>
      </c>
      <c r="F390" s="245" t="s">
        <v>848</v>
      </c>
      <c r="G390" s="243"/>
      <c r="H390" s="246">
        <v>0.25600000000000001</v>
      </c>
      <c r="I390" s="247"/>
      <c r="J390" s="243"/>
      <c r="K390" s="243"/>
      <c r="L390" s="248"/>
      <c r="M390" s="249"/>
      <c r="N390" s="250"/>
      <c r="O390" s="250"/>
      <c r="P390" s="250"/>
      <c r="Q390" s="250"/>
      <c r="R390" s="250"/>
      <c r="S390" s="250"/>
      <c r="T390" s="251"/>
      <c r="AT390" s="252" t="s">
        <v>164</v>
      </c>
      <c r="AU390" s="252" t="s">
        <v>87</v>
      </c>
      <c r="AV390" s="12" t="s">
        <v>87</v>
      </c>
      <c r="AW390" s="12" t="s">
        <v>41</v>
      </c>
      <c r="AX390" s="12" t="s">
        <v>78</v>
      </c>
      <c r="AY390" s="252" t="s">
        <v>154</v>
      </c>
    </row>
    <row r="391" s="1" customFormat="1" ht="25.5" customHeight="1">
      <c r="B391" s="44"/>
      <c r="C391" s="219" t="s">
        <v>849</v>
      </c>
      <c r="D391" s="219" t="s">
        <v>157</v>
      </c>
      <c r="E391" s="220" t="s">
        <v>850</v>
      </c>
      <c r="F391" s="221" t="s">
        <v>851</v>
      </c>
      <c r="G391" s="222" t="s">
        <v>188</v>
      </c>
      <c r="H391" s="223">
        <v>20.960000000000001</v>
      </c>
      <c r="I391" s="224"/>
      <c r="J391" s="225">
        <f>ROUND(I391*H391,2)</f>
        <v>0</v>
      </c>
      <c r="K391" s="221" t="s">
        <v>161</v>
      </c>
      <c r="L391" s="70"/>
      <c r="M391" s="226" t="s">
        <v>22</v>
      </c>
      <c r="N391" s="227" t="s">
        <v>49</v>
      </c>
      <c r="O391" s="45"/>
      <c r="P391" s="228">
        <f>O391*H391</f>
        <v>0</v>
      </c>
      <c r="Q391" s="228">
        <v>0</v>
      </c>
      <c r="R391" s="228">
        <f>Q391*H391</f>
        <v>0</v>
      </c>
      <c r="S391" s="228">
        <v>0</v>
      </c>
      <c r="T391" s="229">
        <f>S391*H391</f>
        <v>0</v>
      </c>
      <c r="AR391" s="22" t="s">
        <v>242</v>
      </c>
      <c r="AT391" s="22" t="s">
        <v>157</v>
      </c>
      <c r="AU391" s="22" t="s">
        <v>87</v>
      </c>
      <c r="AY391" s="22" t="s">
        <v>154</v>
      </c>
      <c r="BE391" s="230">
        <f>IF(N391="základní",J391,0)</f>
        <v>0</v>
      </c>
      <c r="BF391" s="230">
        <f>IF(N391="snížená",J391,0)</f>
        <v>0</v>
      </c>
      <c r="BG391" s="230">
        <f>IF(N391="zákl. přenesená",J391,0)</f>
        <v>0</v>
      </c>
      <c r="BH391" s="230">
        <f>IF(N391="sníž. přenesená",J391,0)</f>
        <v>0</v>
      </c>
      <c r="BI391" s="230">
        <f>IF(N391="nulová",J391,0)</f>
        <v>0</v>
      </c>
      <c r="BJ391" s="22" t="s">
        <v>24</v>
      </c>
      <c r="BK391" s="230">
        <f>ROUND(I391*H391,2)</f>
        <v>0</v>
      </c>
      <c r="BL391" s="22" t="s">
        <v>242</v>
      </c>
      <c r="BM391" s="22" t="s">
        <v>852</v>
      </c>
    </row>
    <row r="392" s="12" customFormat="1">
      <c r="B392" s="242"/>
      <c r="C392" s="243"/>
      <c r="D392" s="233" t="s">
        <v>164</v>
      </c>
      <c r="E392" s="244" t="s">
        <v>22</v>
      </c>
      <c r="F392" s="245" t="s">
        <v>803</v>
      </c>
      <c r="G392" s="243"/>
      <c r="H392" s="246">
        <v>20.960000000000001</v>
      </c>
      <c r="I392" s="247"/>
      <c r="J392" s="243"/>
      <c r="K392" s="243"/>
      <c r="L392" s="248"/>
      <c r="M392" s="249"/>
      <c r="N392" s="250"/>
      <c r="O392" s="250"/>
      <c r="P392" s="250"/>
      <c r="Q392" s="250"/>
      <c r="R392" s="250"/>
      <c r="S392" s="250"/>
      <c r="T392" s="251"/>
      <c r="AT392" s="252" t="s">
        <v>164</v>
      </c>
      <c r="AU392" s="252" t="s">
        <v>87</v>
      </c>
      <c r="AV392" s="12" t="s">
        <v>87</v>
      </c>
      <c r="AW392" s="12" t="s">
        <v>41</v>
      </c>
      <c r="AX392" s="12" t="s">
        <v>78</v>
      </c>
      <c r="AY392" s="252" t="s">
        <v>154</v>
      </c>
    </row>
    <row r="393" s="1" customFormat="1" ht="16.5" customHeight="1">
      <c r="B393" s="44"/>
      <c r="C393" s="219" t="s">
        <v>853</v>
      </c>
      <c r="D393" s="219" t="s">
        <v>157</v>
      </c>
      <c r="E393" s="220" t="s">
        <v>854</v>
      </c>
      <c r="F393" s="221" t="s">
        <v>855</v>
      </c>
      <c r="G393" s="222" t="s">
        <v>188</v>
      </c>
      <c r="H393" s="223">
        <v>57.426000000000002</v>
      </c>
      <c r="I393" s="224"/>
      <c r="J393" s="225">
        <f>ROUND(I393*H393,2)</f>
        <v>0</v>
      </c>
      <c r="K393" s="221" t="s">
        <v>161</v>
      </c>
      <c r="L393" s="70"/>
      <c r="M393" s="226" t="s">
        <v>22</v>
      </c>
      <c r="N393" s="227" t="s">
        <v>49</v>
      </c>
      <c r="O393" s="45"/>
      <c r="P393" s="228">
        <f>O393*H393</f>
        <v>0</v>
      </c>
      <c r="Q393" s="228">
        <v>0.00062</v>
      </c>
      <c r="R393" s="228">
        <f>Q393*H393</f>
        <v>0.035604120000000003</v>
      </c>
      <c r="S393" s="228">
        <v>0</v>
      </c>
      <c r="T393" s="229">
        <f>S393*H393</f>
        <v>0</v>
      </c>
      <c r="AR393" s="22" t="s">
        <v>242</v>
      </c>
      <c r="AT393" s="22" t="s">
        <v>157</v>
      </c>
      <c r="AU393" s="22" t="s">
        <v>87</v>
      </c>
      <c r="AY393" s="22" t="s">
        <v>154</v>
      </c>
      <c r="BE393" s="230">
        <f>IF(N393="základní",J393,0)</f>
        <v>0</v>
      </c>
      <c r="BF393" s="230">
        <f>IF(N393="snížená",J393,0)</f>
        <v>0</v>
      </c>
      <c r="BG393" s="230">
        <f>IF(N393="zákl. přenesená",J393,0)</f>
        <v>0</v>
      </c>
      <c r="BH393" s="230">
        <f>IF(N393="sníž. přenesená",J393,0)</f>
        <v>0</v>
      </c>
      <c r="BI393" s="230">
        <f>IF(N393="nulová",J393,0)</f>
        <v>0</v>
      </c>
      <c r="BJ393" s="22" t="s">
        <v>24</v>
      </c>
      <c r="BK393" s="230">
        <f>ROUND(I393*H393,2)</f>
        <v>0</v>
      </c>
      <c r="BL393" s="22" t="s">
        <v>242</v>
      </c>
      <c r="BM393" s="22" t="s">
        <v>856</v>
      </c>
    </row>
    <row r="394" s="1" customFormat="1" ht="16.5" customHeight="1">
      <c r="B394" s="44"/>
      <c r="C394" s="219" t="s">
        <v>857</v>
      </c>
      <c r="D394" s="219" t="s">
        <v>157</v>
      </c>
      <c r="E394" s="220" t="s">
        <v>858</v>
      </c>
      <c r="F394" s="221" t="s">
        <v>859</v>
      </c>
      <c r="G394" s="222" t="s">
        <v>207</v>
      </c>
      <c r="H394" s="223">
        <v>34.710000000000001</v>
      </c>
      <c r="I394" s="224"/>
      <c r="J394" s="225">
        <f>ROUND(I394*H394,2)</f>
        <v>0</v>
      </c>
      <c r="K394" s="221" t="s">
        <v>22</v>
      </c>
      <c r="L394" s="70"/>
      <c r="M394" s="226" t="s">
        <v>22</v>
      </c>
      <c r="N394" s="227" t="s">
        <v>49</v>
      </c>
      <c r="O394" s="45"/>
      <c r="P394" s="228">
        <f>O394*H394</f>
        <v>0</v>
      </c>
      <c r="Q394" s="228">
        <v>0</v>
      </c>
      <c r="R394" s="228">
        <f>Q394*H394</f>
        <v>0</v>
      </c>
      <c r="S394" s="228">
        <v>0</v>
      </c>
      <c r="T394" s="229">
        <f>S394*H394</f>
        <v>0</v>
      </c>
      <c r="AR394" s="22" t="s">
        <v>242</v>
      </c>
      <c r="AT394" s="22" t="s">
        <v>157</v>
      </c>
      <c r="AU394" s="22" t="s">
        <v>87</v>
      </c>
      <c r="AY394" s="22" t="s">
        <v>154</v>
      </c>
      <c r="BE394" s="230">
        <f>IF(N394="základní",J394,0)</f>
        <v>0</v>
      </c>
      <c r="BF394" s="230">
        <f>IF(N394="snížená",J394,0)</f>
        <v>0</v>
      </c>
      <c r="BG394" s="230">
        <f>IF(N394="zákl. přenesená",J394,0)</f>
        <v>0</v>
      </c>
      <c r="BH394" s="230">
        <f>IF(N394="sníž. přenesená",J394,0)</f>
        <v>0</v>
      </c>
      <c r="BI394" s="230">
        <f>IF(N394="nulová",J394,0)</f>
        <v>0</v>
      </c>
      <c r="BJ394" s="22" t="s">
        <v>24</v>
      </c>
      <c r="BK394" s="230">
        <f>ROUND(I394*H394,2)</f>
        <v>0</v>
      </c>
      <c r="BL394" s="22" t="s">
        <v>242</v>
      </c>
      <c r="BM394" s="22" t="s">
        <v>860</v>
      </c>
    </row>
    <row r="395" s="1" customFormat="1" ht="16.5" customHeight="1">
      <c r="B395" s="44"/>
      <c r="C395" s="219" t="s">
        <v>861</v>
      </c>
      <c r="D395" s="219" t="s">
        <v>157</v>
      </c>
      <c r="E395" s="220" t="s">
        <v>862</v>
      </c>
      <c r="F395" s="221" t="s">
        <v>863</v>
      </c>
      <c r="G395" s="222" t="s">
        <v>207</v>
      </c>
      <c r="H395" s="223">
        <v>34.710000000000001</v>
      </c>
      <c r="I395" s="224"/>
      <c r="J395" s="225">
        <f>ROUND(I395*H395,2)</f>
        <v>0</v>
      </c>
      <c r="K395" s="221" t="s">
        <v>161</v>
      </c>
      <c r="L395" s="70"/>
      <c r="M395" s="226" t="s">
        <v>22</v>
      </c>
      <c r="N395" s="227" t="s">
        <v>49</v>
      </c>
      <c r="O395" s="45"/>
      <c r="P395" s="228">
        <f>O395*H395</f>
        <v>0</v>
      </c>
      <c r="Q395" s="228">
        <v>3.0000000000000001E-05</v>
      </c>
      <c r="R395" s="228">
        <f>Q395*H395</f>
        <v>0.0010413</v>
      </c>
      <c r="S395" s="228">
        <v>0</v>
      </c>
      <c r="T395" s="229">
        <f>S395*H395</f>
        <v>0</v>
      </c>
      <c r="AR395" s="22" t="s">
        <v>242</v>
      </c>
      <c r="AT395" s="22" t="s">
        <v>157</v>
      </c>
      <c r="AU395" s="22" t="s">
        <v>87</v>
      </c>
      <c r="AY395" s="22" t="s">
        <v>154</v>
      </c>
      <c r="BE395" s="230">
        <f>IF(N395="základní",J395,0)</f>
        <v>0</v>
      </c>
      <c r="BF395" s="230">
        <f>IF(N395="snížená",J395,0)</f>
        <v>0</v>
      </c>
      <c r="BG395" s="230">
        <f>IF(N395="zákl. přenesená",J395,0)</f>
        <v>0</v>
      </c>
      <c r="BH395" s="230">
        <f>IF(N395="sníž. přenesená",J395,0)</f>
        <v>0</v>
      </c>
      <c r="BI395" s="230">
        <f>IF(N395="nulová",J395,0)</f>
        <v>0</v>
      </c>
      <c r="BJ395" s="22" t="s">
        <v>24</v>
      </c>
      <c r="BK395" s="230">
        <f>ROUND(I395*H395,2)</f>
        <v>0</v>
      </c>
      <c r="BL395" s="22" t="s">
        <v>242</v>
      </c>
      <c r="BM395" s="22" t="s">
        <v>864</v>
      </c>
    </row>
    <row r="396" s="1" customFormat="1" ht="16.5" customHeight="1">
      <c r="B396" s="44"/>
      <c r="C396" s="219" t="s">
        <v>865</v>
      </c>
      <c r="D396" s="219" t="s">
        <v>157</v>
      </c>
      <c r="E396" s="220" t="s">
        <v>866</v>
      </c>
      <c r="F396" s="221" t="s">
        <v>867</v>
      </c>
      <c r="G396" s="222" t="s">
        <v>207</v>
      </c>
      <c r="H396" s="223">
        <v>13.6</v>
      </c>
      <c r="I396" s="224"/>
      <c r="J396" s="225">
        <f>ROUND(I396*H396,2)</f>
        <v>0</v>
      </c>
      <c r="K396" s="221" t="s">
        <v>161</v>
      </c>
      <c r="L396" s="70"/>
      <c r="M396" s="226" t="s">
        <v>22</v>
      </c>
      <c r="N396" s="227" t="s">
        <v>49</v>
      </c>
      <c r="O396" s="45"/>
      <c r="P396" s="228">
        <f>O396*H396</f>
        <v>0</v>
      </c>
      <c r="Q396" s="228">
        <v>0.00020000000000000001</v>
      </c>
      <c r="R396" s="228">
        <f>Q396*H396</f>
        <v>0.0027200000000000002</v>
      </c>
      <c r="S396" s="228">
        <v>0</v>
      </c>
      <c r="T396" s="229">
        <f>S396*H396</f>
        <v>0</v>
      </c>
      <c r="AR396" s="22" t="s">
        <v>242</v>
      </c>
      <c r="AT396" s="22" t="s">
        <v>157</v>
      </c>
      <c r="AU396" s="22" t="s">
        <v>87</v>
      </c>
      <c r="AY396" s="22" t="s">
        <v>154</v>
      </c>
      <c r="BE396" s="230">
        <f>IF(N396="základní",J396,0)</f>
        <v>0</v>
      </c>
      <c r="BF396" s="230">
        <f>IF(N396="snížená",J396,0)</f>
        <v>0</v>
      </c>
      <c r="BG396" s="230">
        <f>IF(N396="zákl. přenesená",J396,0)</f>
        <v>0</v>
      </c>
      <c r="BH396" s="230">
        <f>IF(N396="sníž. přenesená",J396,0)</f>
        <v>0</v>
      </c>
      <c r="BI396" s="230">
        <f>IF(N396="nulová",J396,0)</f>
        <v>0</v>
      </c>
      <c r="BJ396" s="22" t="s">
        <v>24</v>
      </c>
      <c r="BK396" s="230">
        <f>ROUND(I396*H396,2)</f>
        <v>0</v>
      </c>
      <c r="BL396" s="22" t="s">
        <v>242</v>
      </c>
      <c r="BM396" s="22" t="s">
        <v>868</v>
      </c>
    </row>
    <row r="397" s="12" customFormat="1">
      <c r="B397" s="242"/>
      <c r="C397" s="243"/>
      <c r="D397" s="233" t="s">
        <v>164</v>
      </c>
      <c r="E397" s="244" t="s">
        <v>22</v>
      </c>
      <c r="F397" s="245" t="s">
        <v>869</v>
      </c>
      <c r="G397" s="243"/>
      <c r="H397" s="246">
        <v>13.6</v>
      </c>
      <c r="I397" s="247"/>
      <c r="J397" s="243"/>
      <c r="K397" s="243"/>
      <c r="L397" s="248"/>
      <c r="M397" s="249"/>
      <c r="N397" s="250"/>
      <c r="O397" s="250"/>
      <c r="P397" s="250"/>
      <c r="Q397" s="250"/>
      <c r="R397" s="250"/>
      <c r="S397" s="250"/>
      <c r="T397" s="251"/>
      <c r="AT397" s="252" t="s">
        <v>164</v>
      </c>
      <c r="AU397" s="252" t="s">
        <v>87</v>
      </c>
      <c r="AV397" s="12" t="s">
        <v>87</v>
      </c>
      <c r="AW397" s="12" t="s">
        <v>41</v>
      </c>
      <c r="AX397" s="12" t="s">
        <v>78</v>
      </c>
      <c r="AY397" s="252" t="s">
        <v>154</v>
      </c>
    </row>
    <row r="398" s="1" customFormat="1" ht="16.5" customHeight="1">
      <c r="B398" s="44"/>
      <c r="C398" s="253" t="s">
        <v>870</v>
      </c>
      <c r="D398" s="253" t="s">
        <v>177</v>
      </c>
      <c r="E398" s="254" t="s">
        <v>871</v>
      </c>
      <c r="F398" s="255" t="s">
        <v>872</v>
      </c>
      <c r="G398" s="256" t="s">
        <v>207</v>
      </c>
      <c r="H398" s="257">
        <v>14.960000000000001</v>
      </c>
      <c r="I398" s="258"/>
      <c r="J398" s="259">
        <f>ROUND(I398*H398,2)</f>
        <v>0</v>
      </c>
      <c r="K398" s="255" t="s">
        <v>22</v>
      </c>
      <c r="L398" s="260"/>
      <c r="M398" s="261" t="s">
        <v>22</v>
      </c>
      <c r="N398" s="262" t="s">
        <v>49</v>
      </c>
      <c r="O398" s="45"/>
      <c r="P398" s="228">
        <f>O398*H398</f>
        <v>0</v>
      </c>
      <c r="Q398" s="228">
        <v>0.00034000000000000002</v>
      </c>
      <c r="R398" s="228">
        <f>Q398*H398</f>
        <v>0.0050864000000000005</v>
      </c>
      <c r="S398" s="228">
        <v>0</v>
      </c>
      <c r="T398" s="229">
        <f>S398*H398</f>
        <v>0</v>
      </c>
      <c r="AR398" s="22" t="s">
        <v>336</v>
      </c>
      <c r="AT398" s="22" t="s">
        <v>177</v>
      </c>
      <c r="AU398" s="22" t="s">
        <v>87</v>
      </c>
      <c r="AY398" s="22" t="s">
        <v>154</v>
      </c>
      <c r="BE398" s="230">
        <f>IF(N398="základní",J398,0)</f>
        <v>0</v>
      </c>
      <c r="BF398" s="230">
        <f>IF(N398="snížená",J398,0)</f>
        <v>0</v>
      </c>
      <c r="BG398" s="230">
        <f>IF(N398="zákl. přenesená",J398,0)</f>
        <v>0</v>
      </c>
      <c r="BH398" s="230">
        <f>IF(N398="sníž. přenesená",J398,0)</f>
        <v>0</v>
      </c>
      <c r="BI398" s="230">
        <f>IF(N398="nulová",J398,0)</f>
        <v>0</v>
      </c>
      <c r="BJ398" s="22" t="s">
        <v>24</v>
      </c>
      <c r="BK398" s="230">
        <f>ROUND(I398*H398,2)</f>
        <v>0</v>
      </c>
      <c r="BL398" s="22" t="s">
        <v>242</v>
      </c>
      <c r="BM398" s="22" t="s">
        <v>873</v>
      </c>
    </row>
    <row r="399" s="12" customFormat="1">
      <c r="B399" s="242"/>
      <c r="C399" s="243"/>
      <c r="D399" s="233" t="s">
        <v>164</v>
      </c>
      <c r="E399" s="243"/>
      <c r="F399" s="245" t="s">
        <v>874</v>
      </c>
      <c r="G399" s="243"/>
      <c r="H399" s="246">
        <v>14.960000000000001</v>
      </c>
      <c r="I399" s="247"/>
      <c r="J399" s="243"/>
      <c r="K399" s="243"/>
      <c r="L399" s="248"/>
      <c r="M399" s="249"/>
      <c r="N399" s="250"/>
      <c r="O399" s="250"/>
      <c r="P399" s="250"/>
      <c r="Q399" s="250"/>
      <c r="R399" s="250"/>
      <c r="S399" s="250"/>
      <c r="T399" s="251"/>
      <c r="AT399" s="252" t="s">
        <v>164</v>
      </c>
      <c r="AU399" s="252" t="s">
        <v>87</v>
      </c>
      <c r="AV399" s="12" t="s">
        <v>87</v>
      </c>
      <c r="AW399" s="12" t="s">
        <v>6</v>
      </c>
      <c r="AX399" s="12" t="s">
        <v>24</v>
      </c>
      <c r="AY399" s="252" t="s">
        <v>154</v>
      </c>
    </row>
    <row r="400" s="1" customFormat="1" ht="25.5" customHeight="1">
      <c r="B400" s="44"/>
      <c r="C400" s="219" t="s">
        <v>875</v>
      </c>
      <c r="D400" s="219" t="s">
        <v>157</v>
      </c>
      <c r="E400" s="220" t="s">
        <v>876</v>
      </c>
      <c r="F400" s="221" t="s">
        <v>877</v>
      </c>
      <c r="G400" s="222" t="s">
        <v>188</v>
      </c>
      <c r="H400" s="223">
        <v>55.329999999999998</v>
      </c>
      <c r="I400" s="224"/>
      <c r="J400" s="225">
        <f>ROUND(I400*H400,2)</f>
        <v>0</v>
      </c>
      <c r="K400" s="221" t="s">
        <v>22</v>
      </c>
      <c r="L400" s="70"/>
      <c r="M400" s="226" t="s">
        <v>22</v>
      </c>
      <c r="N400" s="227" t="s">
        <v>49</v>
      </c>
      <c r="O400" s="45"/>
      <c r="P400" s="228">
        <f>O400*H400</f>
        <v>0</v>
      </c>
      <c r="Q400" s="228">
        <v>0.0053600000000000002</v>
      </c>
      <c r="R400" s="228">
        <f>Q400*H400</f>
        <v>0.29656880000000002</v>
      </c>
      <c r="S400" s="228">
        <v>0</v>
      </c>
      <c r="T400" s="229">
        <f>S400*H400</f>
        <v>0</v>
      </c>
      <c r="AR400" s="22" t="s">
        <v>242</v>
      </c>
      <c r="AT400" s="22" t="s">
        <v>157</v>
      </c>
      <c r="AU400" s="22" t="s">
        <v>87</v>
      </c>
      <c r="AY400" s="22" t="s">
        <v>154</v>
      </c>
      <c r="BE400" s="230">
        <f>IF(N400="základní",J400,0)</f>
        <v>0</v>
      </c>
      <c r="BF400" s="230">
        <f>IF(N400="snížená",J400,0)</f>
        <v>0</v>
      </c>
      <c r="BG400" s="230">
        <f>IF(N400="zákl. přenesená",J400,0)</f>
        <v>0</v>
      </c>
      <c r="BH400" s="230">
        <f>IF(N400="sníž. přenesená",J400,0)</f>
        <v>0</v>
      </c>
      <c r="BI400" s="230">
        <f>IF(N400="nulová",J400,0)</f>
        <v>0</v>
      </c>
      <c r="BJ400" s="22" t="s">
        <v>24</v>
      </c>
      <c r="BK400" s="230">
        <f>ROUND(I400*H400,2)</f>
        <v>0</v>
      </c>
      <c r="BL400" s="22" t="s">
        <v>242</v>
      </c>
      <c r="BM400" s="22" t="s">
        <v>878</v>
      </c>
    </row>
    <row r="401" s="1" customFormat="1" ht="25.5" customHeight="1">
      <c r="B401" s="44"/>
      <c r="C401" s="219" t="s">
        <v>879</v>
      </c>
      <c r="D401" s="219" t="s">
        <v>157</v>
      </c>
      <c r="E401" s="220" t="s">
        <v>880</v>
      </c>
      <c r="F401" s="221" t="s">
        <v>881</v>
      </c>
      <c r="G401" s="222" t="s">
        <v>188</v>
      </c>
      <c r="H401" s="223">
        <v>55.329999999999998</v>
      </c>
      <c r="I401" s="224"/>
      <c r="J401" s="225">
        <f>ROUND(I401*H401,2)</f>
        <v>0</v>
      </c>
      <c r="K401" s="221" t="s">
        <v>22</v>
      </c>
      <c r="L401" s="70"/>
      <c r="M401" s="226" t="s">
        <v>22</v>
      </c>
      <c r="N401" s="227" t="s">
        <v>49</v>
      </c>
      <c r="O401" s="45"/>
      <c r="P401" s="228">
        <f>O401*H401</f>
        <v>0</v>
      </c>
      <c r="Q401" s="228">
        <v>0.0017899999999999999</v>
      </c>
      <c r="R401" s="228">
        <f>Q401*H401</f>
        <v>0.099040699999999995</v>
      </c>
      <c r="S401" s="228">
        <v>0</v>
      </c>
      <c r="T401" s="229">
        <f>S401*H401</f>
        <v>0</v>
      </c>
      <c r="AR401" s="22" t="s">
        <v>242</v>
      </c>
      <c r="AT401" s="22" t="s">
        <v>157</v>
      </c>
      <c r="AU401" s="22" t="s">
        <v>87</v>
      </c>
      <c r="AY401" s="22" t="s">
        <v>154</v>
      </c>
      <c r="BE401" s="230">
        <f>IF(N401="základní",J401,0)</f>
        <v>0</v>
      </c>
      <c r="BF401" s="230">
        <f>IF(N401="snížená",J401,0)</f>
        <v>0</v>
      </c>
      <c r="BG401" s="230">
        <f>IF(N401="zákl. přenesená",J401,0)</f>
        <v>0</v>
      </c>
      <c r="BH401" s="230">
        <f>IF(N401="sníž. přenesená",J401,0)</f>
        <v>0</v>
      </c>
      <c r="BI401" s="230">
        <f>IF(N401="nulová",J401,0)</f>
        <v>0</v>
      </c>
      <c r="BJ401" s="22" t="s">
        <v>24</v>
      </c>
      <c r="BK401" s="230">
        <f>ROUND(I401*H401,2)</f>
        <v>0</v>
      </c>
      <c r="BL401" s="22" t="s">
        <v>242</v>
      </c>
      <c r="BM401" s="22" t="s">
        <v>882</v>
      </c>
    </row>
    <row r="402" s="1" customFormat="1" ht="38.25" customHeight="1">
      <c r="B402" s="44"/>
      <c r="C402" s="219" t="s">
        <v>883</v>
      </c>
      <c r="D402" s="219" t="s">
        <v>157</v>
      </c>
      <c r="E402" s="220" t="s">
        <v>884</v>
      </c>
      <c r="F402" s="221" t="s">
        <v>885</v>
      </c>
      <c r="G402" s="222" t="s">
        <v>173</v>
      </c>
      <c r="H402" s="223">
        <v>2.1429999999999998</v>
      </c>
      <c r="I402" s="224"/>
      <c r="J402" s="225">
        <f>ROUND(I402*H402,2)</f>
        <v>0</v>
      </c>
      <c r="K402" s="221" t="s">
        <v>161</v>
      </c>
      <c r="L402" s="70"/>
      <c r="M402" s="226" t="s">
        <v>22</v>
      </c>
      <c r="N402" s="227" t="s">
        <v>49</v>
      </c>
      <c r="O402" s="45"/>
      <c r="P402" s="228">
        <f>O402*H402</f>
        <v>0</v>
      </c>
      <c r="Q402" s="228">
        <v>0</v>
      </c>
      <c r="R402" s="228">
        <f>Q402*H402</f>
        <v>0</v>
      </c>
      <c r="S402" s="228">
        <v>0</v>
      </c>
      <c r="T402" s="229">
        <f>S402*H402</f>
        <v>0</v>
      </c>
      <c r="AR402" s="22" t="s">
        <v>242</v>
      </c>
      <c r="AT402" s="22" t="s">
        <v>157</v>
      </c>
      <c r="AU402" s="22" t="s">
        <v>87</v>
      </c>
      <c r="AY402" s="22" t="s">
        <v>154</v>
      </c>
      <c r="BE402" s="230">
        <f>IF(N402="základní",J402,0)</f>
        <v>0</v>
      </c>
      <c r="BF402" s="230">
        <f>IF(N402="snížená",J402,0)</f>
        <v>0</v>
      </c>
      <c r="BG402" s="230">
        <f>IF(N402="zákl. přenesená",J402,0)</f>
        <v>0</v>
      </c>
      <c r="BH402" s="230">
        <f>IF(N402="sníž. přenesená",J402,0)</f>
        <v>0</v>
      </c>
      <c r="BI402" s="230">
        <f>IF(N402="nulová",J402,0)</f>
        <v>0</v>
      </c>
      <c r="BJ402" s="22" t="s">
        <v>24</v>
      </c>
      <c r="BK402" s="230">
        <f>ROUND(I402*H402,2)</f>
        <v>0</v>
      </c>
      <c r="BL402" s="22" t="s">
        <v>242</v>
      </c>
      <c r="BM402" s="22" t="s">
        <v>886</v>
      </c>
    </row>
    <row r="403" s="10" customFormat="1" ht="29.88" customHeight="1">
      <c r="B403" s="203"/>
      <c r="C403" s="204"/>
      <c r="D403" s="205" t="s">
        <v>77</v>
      </c>
      <c r="E403" s="217" t="s">
        <v>887</v>
      </c>
      <c r="F403" s="217" t="s">
        <v>888</v>
      </c>
      <c r="G403" s="204"/>
      <c r="H403" s="204"/>
      <c r="I403" s="207"/>
      <c r="J403" s="218">
        <f>BK403</f>
        <v>0</v>
      </c>
      <c r="K403" s="204"/>
      <c r="L403" s="209"/>
      <c r="M403" s="210"/>
      <c r="N403" s="211"/>
      <c r="O403" s="211"/>
      <c r="P403" s="212">
        <f>SUM(P404:P420)</f>
        <v>0</v>
      </c>
      <c r="Q403" s="211"/>
      <c r="R403" s="212">
        <f>SUM(R404:R420)</f>
        <v>1.8341971820800003</v>
      </c>
      <c r="S403" s="211"/>
      <c r="T403" s="213">
        <f>SUM(T404:T420)</f>
        <v>0</v>
      </c>
      <c r="AR403" s="214" t="s">
        <v>87</v>
      </c>
      <c r="AT403" s="215" t="s">
        <v>77</v>
      </c>
      <c r="AU403" s="215" t="s">
        <v>24</v>
      </c>
      <c r="AY403" s="214" t="s">
        <v>154</v>
      </c>
      <c r="BK403" s="216">
        <f>SUM(BK404:BK420)</f>
        <v>0</v>
      </c>
    </row>
    <row r="404" s="1" customFormat="1" ht="16.5" customHeight="1">
      <c r="B404" s="44"/>
      <c r="C404" s="219" t="s">
        <v>889</v>
      </c>
      <c r="D404" s="219" t="s">
        <v>157</v>
      </c>
      <c r="E404" s="220" t="s">
        <v>890</v>
      </c>
      <c r="F404" s="221" t="s">
        <v>891</v>
      </c>
      <c r="G404" s="222" t="s">
        <v>188</v>
      </c>
      <c r="H404" s="223">
        <v>159.96000000000001</v>
      </c>
      <c r="I404" s="224"/>
      <c r="J404" s="225">
        <f>ROUND(I404*H404,2)</f>
        <v>0</v>
      </c>
      <c r="K404" s="221" t="s">
        <v>161</v>
      </c>
      <c r="L404" s="70"/>
      <c r="M404" s="226" t="s">
        <v>22</v>
      </c>
      <c r="N404" s="227" t="s">
        <v>49</v>
      </c>
      <c r="O404" s="45"/>
      <c r="P404" s="228">
        <f>O404*H404</f>
        <v>0</v>
      </c>
      <c r="Q404" s="228">
        <v>4.4799999999999999E-07</v>
      </c>
      <c r="R404" s="228">
        <f>Q404*H404</f>
        <v>7.1662079999999998E-05</v>
      </c>
      <c r="S404" s="228">
        <v>0</v>
      </c>
      <c r="T404" s="229">
        <f>S404*H404</f>
        <v>0</v>
      </c>
      <c r="AR404" s="22" t="s">
        <v>242</v>
      </c>
      <c r="AT404" s="22" t="s">
        <v>157</v>
      </c>
      <c r="AU404" s="22" t="s">
        <v>87</v>
      </c>
      <c r="AY404" s="22" t="s">
        <v>154</v>
      </c>
      <c r="BE404" s="230">
        <f>IF(N404="základní",J404,0)</f>
        <v>0</v>
      </c>
      <c r="BF404" s="230">
        <f>IF(N404="snížená",J404,0)</f>
        <v>0</v>
      </c>
      <c r="BG404" s="230">
        <f>IF(N404="zákl. přenesená",J404,0)</f>
        <v>0</v>
      </c>
      <c r="BH404" s="230">
        <f>IF(N404="sníž. přenesená",J404,0)</f>
        <v>0</v>
      </c>
      <c r="BI404" s="230">
        <f>IF(N404="nulová",J404,0)</f>
        <v>0</v>
      </c>
      <c r="BJ404" s="22" t="s">
        <v>24</v>
      </c>
      <c r="BK404" s="230">
        <f>ROUND(I404*H404,2)</f>
        <v>0</v>
      </c>
      <c r="BL404" s="22" t="s">
        <v>242</v>
      </c>
      <c r="BM404" s="22" t="s">
        <v>892</v>
      </c>
    </row>
    <row r="405" s="1" customFormat="1" ht="25.5" customHeight="1">
      <c r="B405" s="44"/>
      <c r="C405" s="219" t="s">
        <v>893</v>
      </c>
      <c r="D405" s="219" t="s">
        <v>157</v>
      </c>
      <c r="E405" s="220" t="s">
        <v>894</v>
      </c>
      <c r="F405" s="221" t="s">
        <v>895</v>
      </c>
      <c r="G405" s="222" t="s">
        <v>188</v>
      </c>
      <c r="H405" s="223">
        <v>159.96000000000001</v>
      </c>
      <c r="I405" s="224"/>
      <c r="J405" s="225">
        <f>ROUND(I405*H405,2)</f>
        <v>0</v>
      </c>
      <c r="K405" s="221" t="s">
        <v>161</v>
      </c>
      <c r="L405" s="70"/>
      <c r="M405" s="226" t="s">
        <v>22</v>
      </c>
      <c r="N405" s="227" t="s">
        <v>49</v>
      </c>
      <c r="O405" s="45"/>
      <c r="P405" s="228">
        <f>O405*H405</f>
        <v>0</v>
      </c>
      <c r="Q405" s="228">
        <v>0.0075820000000000002</v>
      </c>
      <c r="R405" s="228">
        <f>Q405*H405</f>
        <v>1.2128167200000002</v>
      </c>
      <c r="S405" s="228">
        <v>0</v>
      </c>
      <c r="T405" s="229">
        <f>S405*H405</f>
        <v>0</v>
      </c>
      <c r="AR405" s="22" t="s">
        <v>242</v>
      </c>
      <c r="AT405" s="22" t="s">
        <v>157</v>
      </c>
      <c r="AU405" s="22" t="s">
        <v>87</v>
      </c>
      <c r="AY405" s="22" t="s">
        <v>154</v>
      </c>
      <c r="BE405" s="230">
        <f>IF(N405="základní",J405,0)</f>
        <v>0</v>
      </c>
      <c r="BF405" s="230">
        <f>IF(N405="snížená",J405,0)</f>
        <v>0</v>
      </c>
      <c r="BG405" s="230">
        <f>IF(N405="zákl. přenesená",J405,0)</f>
        <v>0</v>
      </c>
      <c r="BH405" s="230">
        <f>IF(N405="sníž. přenesená",J405,0)</f>
        <v>0</v>
      </c>
      <c r="BI405" s="230">
        <f>IF(N405="nulová",J405,0)</f>
        <v>0</v>
      </c>
      <c r="BJ405" s="22" t="s">
        <v>24</v>
      </c>
      <c r="BK405" s="230">
        <f>ROUND(I405*H405,2)</f>
        <v>0</v>
      </c>
      <c r="BL405" s="22" t="s">
        <v>242</v>
      </c>
      <c r="BM405" s="22" t="s">
        <v>896</v>
      </c>
    </row>
    <row r="406" s="1" customFormat="1" ht="16.5" customHeight="1">
      <c r="B406" s="44"/>
      <c r="C406" s="219" t="s">
        <v>897</v>
      </c>
      <c r="D406" s="219" t="s">
        <v>157</v>
      </c>
      <c r="E406" s="220" t="s">
        <v>898</v>
      </c>
      <c r="F406" s="221" t="s">
        <v>899</v>
      </c>
      <c r="G406" s="222" t="s">
        <v>188</v>
      </c>
      <c r="H406" s="223">
        <v>159.96000000000001</v>
      </c>
      <c r="I406" s="224"/>
      <c r="J406" s="225">
        <f>ROUND(I406*H406,2)</f>
        <v>0</v>
      </c>
      <c r="K406" s="221" t="s">
        <v>161</v>
      </c>
      <c r="L406" s="70"/>
      <c r="M406" s="226" t="s">
        <v>22</v>
      </c>
      <c r="N406" s="227" t="s">
        <v>49</v>
      </c>
      <c r="O406" s="45"/>
      <c r="P406" s="228">
        <f>O406*H406</f>
        <v>0</v>
      </c>
      <c r="Q406" s="228">
        <v>0.00029999999999999997</v>
      </c>
      <c r="R406" s="228">
        <f>Q406*H406</f>
        <v>0.047987999999999996</v>
      </c>
      <c r="S406" s="228">
        <v>0</v>
      </c>
      <c r="T406" s="229">
        <f>S406*H406</f>
        <v>0</v>
      </c>
      <c r="AR406" s="22" t="s">
        <v>242</v>
      </c>
      <c r="AT406" s="22" t="s">
        <v>157</v>
      </c>
      <c r="AU406" s="22" t="s">
        <v>87</v>
      </c>
      <c r="AY406" s="22" t="s">
        <v>154</v>
      </c>
      <c r="BE406" s="230">
        <f>IF(N406="základní",J406,0)</f>
        <v>0</v>
      </c>
      <c r="BF406" s="230">
        <f>IF(N406="snížená",J406,0)</f>
        <v>0</v>
      </c>
      <c r="BG406" s="230">
        <f>IF(N406="zákl. přenesená",J406,0)</f>
        <v>0</v>
      </c>
      <c r="BH406" s="230">
        <f>IF(N406="sníž. přenesená",J406,0)</f>
        <v>0</v>
      </c>
      <c r="BI406" s="230">
        <f>IF(N406="nulová",J406,0)</f>
        <v>0</v>
      </c>
      <c r="BJ406" s="22" t="s">
        <v>24</v>
      </c>
      <c r="BK406" s="230">
        <f>ROUND(I406*H406,2)</f>
        <v>0</v>
      </c>
      <c r="BL406" s="22" t="s">
        <v>242</v>
      </c>
      <c r="BM406" s="22" t="s">
        <v>900</v>
      </c>
    </row>
    <row r="407" s="11" customFormat="1">
      <c r="B407" s="231"/>
      <c r="C407" s="232"/>
      <c r="D407" s="233" t="s">
        <v>164</v>
      </c>
      <c r="E407" s="234" t="s">
        <v>22</v>
      </c>
      <c r="F407" s="235" t="s">
        <v>901</v>
      </c>
      <c r="G407" s="232"/>
      <c r="H407" s="234" t="s">
        <v>22</v>
      </c>
      <c r="I407" s="236"/>
      <c r="J407" s="232"/>
      <c r="K407" s="232"/>
      <c r="L407" s="237"/>
      <c r="M407" s="238"/>
      <c r="N407" s="239"/>
      <c r="O407" s="239"/>
      <c r="P407" s="239"/>
      <c r="Q407" s="239"/>
      <c r="R407" s="239"/>
      <c r="S407" s="239"/>
      <c r="T407" s="240"/>
      <c r="AT407" s="241" t="s">
        <v>164</v>
      </c>
      <c r="AU407" s="241" t="s">
        <v>87</v>
      </c>
      <c r="AV407" s="11" t="s">
        <v>24</v>
      </c>
      <c r="AW407" s="11" t="s">
        <v>41</v>
      </c>
      <c r="AX407" s="11" t="s">
        <v>78</v>
      </c>
      <c r="AY407" s="241" t="s">
        <v>154</v>
      </c>
    </row>
    <row r="408" s="12" customFormat="1">
      <c r="B408" s="242"/>
      <c r="C408" s="243"/>
      <c r="D408" s="233" t="s">
        <v>164</v>
      </c>
      <c r="E408" s="244" t="s">
        <v>22</v>
      </c>
      <c r="F408" s="245" t="s">
        <v>902</v>
      </c>
      <c r="G408" s="243"/>
      <c r="H408" s="246">
        <v>159.96000000000001</v>
      </c>
      <c r="I408" s="247"/>
      <c r="J408" s="243"/>
      <c r="K408" s="243"/>
      <c r="L408" s="248"/>
      <c r="M408" s="249"/>
      <c r="N408" s="250"/>
      <c r="O408" s="250"/>
      <c r="P408" s="250"/>
      <c r="Q408" s="250"/>
      <c r="R408" s="250"/>
      <c r="S408" s="250"/>
      <c r="T408" s="251"/>
      <c r="AT408" s="252" t="s">
        <v>164</v>
      </c>
      <c r="AU408" s="252" t="s">
        <v>87</v>
      </c>
      <c r="AV408" s="12" t="s">
        <v>87</v>
      </c>
      <c r="AW408" s="12" t="s">
        <v>41</v>
      </c>
      <c r="AX408" s="12" t="s">
        <v>78</v>
      </c>
      <c r="AY408" s="252" t="s">
        <v>154</v>
      </c>
    </row>
    <row r="409" s="1" customFormat="1" ht="16.5" customHeight="1">
      <c r="B409" s="44"/>
      <c r="C409" s="253" t="s">
        <v>903</v>
      </c>
      <c r="D409" s="253" t="s">
        <v>177</v>
      </c>
      <c r="E409" s="254" t="s">
        <v>904</v>
      </c>
      <c r="F409" s="255" t="s">
        <v>905</v>
      </c>
      <c r="G409" s="256" t="s">
        <v>188</v>
      </c>
      <c r="H409" s="257">
        <v>167.958</v>
      </c>
      <c r="I409" s="258"/>
      <c r="J409" s="259">
        <f>ROUND(I409*H409,2)</f>
        <v>0</v>
      </c>
      <c r="K409" s="255" t="s">
        <v>22</v>
      </c>
      <c r="L409" s="260"/>
      <c r="M409" s="261" t="s">
        <v>22</v>
      </c>
      <c r="N409" s="262" t="s">
        <v>49</v>
      </c>
      <c r="O409" s="45"/>
      <c r="P409" s="228">
        <f>O409*H409</f>
        <v>0</v>
      </c>
      <c r="Q409" s="228">
        <v>0.0032000000000000002</v>
      </c>
      <c r="R409" s="228">
        <f>Q409*H409</f>
        <v>0.53746559999999999</v>
      </c>
      <c r="S409" s="228">
        <v>0</v>
      </c>
      <c r="T409" s="229">
        <f>S409*H409</f>
        <v>0</v>
      </c>
      <c r="AR409" s="22" t="s">
        <v>336</v>
      </c>
      <c r="AT409" s="22" t="s">
        <v>177</v>
      </c>
      <c r="AU409" s="22" t="s">
        <v>87</v>
      </c>
      <c r="AY409" s="22" t="s">
        <v>154</v>
      </c>
      <c r="BE409" s="230">
        <f>IF(N409="základní",J409,0)</f>
        <v>0</v>
      </c>
      <c r="BF409" s="230">
        <f>IF(N409="snížená",J409,0)</f>
        <v>0</v>
      </c>
      <c r="BG409" s="230">
        <f>IF(N409="zákl. přenesená",J409,0)</f>
        <v>0</v>
      </c>
      <c r="BH409" s="230">
        <f>IF(N409="sníž. přenesená",J409,0)</f>
        <v>0</v>
      </c>
      <c r="BI409" s="230">
        <f>IF(N409="nulová",J409,0)</f>
        <v>0</v>
      </c>
      <c r="BJ409" s="22" t="s">
        <v>24</v>
      </c>
      <c r="BK409" s="230">
        <f>ROUND(I409*H409,2)</f>
        <v>0</v>
      </c>
      <c r="BL409" s="22" t="s">
        <v>242</v>
      </c>
      <c r="BM409" s="22" t="s">
        <v>906</v>
      </c>
    </row>
    <row r="410" s="12" customFormat="1">
      <c r="B410" s="242"/>
      <c r="C410" s="243"/>
      <c r="D410" s="233" t="s">
        <v>164</v>
      </c>
      <c r="E410" s="243"/>
      <c r="F410" s="245" t="s">
        <v>907</v>
      </c>
      <c r="G410" s="243"/>
      <c r="H410" s="246">
        <v>167.958</v>
      </c>
      <c r="I410" s="247"/>
      <c r="J410" s="243"/>
      <c r="K410" s="243"/>
      <c r="L410" s="248"/>
      <c r="M410" s="249"/>
      <c r="N410" s="250"/>
      <c r="O410" s="250"/>
      <c r="P410" s="250"/>
      <c r="Q410" s="250"/>
      <c r="R410" s="250"/>
      <c r="S410" s="250"/>
      <c r="T410" s="251"/>
      <c r="AT410" s="252" t="s">
        <v>164</v>
      </c>
      <c r="AU410" s="252" t="s">
        <v>87</v>
      </c>
      <c r="AV410" s="12" t="s">
        <v>87</v>
      </c>
      <c r="AW410" s="12" t="s">
        <v>6</v>
      </c>
      <c r="AX410" s="12" t="s">
        <v>24</v>
      </c>
      <c r="AY410" s="252" t="s">
        <v>154</v>
      </c>
    </row>
    <row r="411" s="1" customFormat="1" ht="16.5" customHeight="1">
      <c r="B411" s="44"/>
      <c r="C411" s="219" t="s">
        <v>908</v>
      </c>
      <c r="D411" s="219" t="s">
        <v>157</v>
      </c>
      <c r="E411" s="220" t="s">
        <v>909</v>
      </c>
      <c r="F411" s="221" t="s">
        <v>910</v>
      </c>
      <c r="G411" s="222" t="s">
        <v>207</v>
      </c>
      <c r="H411" s="223">
        <v>108.34999999999999</v>
      </c>
      <c r="I411" s="224"/>
      <c r="J411" s="225">
        <f>ROUND(I411*H411,2)</f>
        <v>0</v>
      </c>
      <c r="K411" s="221" t="s">
        <v>161</v>
      </c>
      <c r="L411" s="70"/>
      <c r="M411" s="226" t="s">
        <v>22</v>
      </c>
      <c r="N411" s="227" t="s">
        <v>49</v>
      </c>
      <c r="O411" s="45"/>
      <c r="P411" s="228">
        <f>O411*H411</f>
        <v>0</v>
      </c>
      <c r="Q411" s="228">
        <v>3.0000000000000001E-05</v>
      </c>
      <c r="R411" s="228">
        <f>Q411*H411</f>
        <v>0.0032504999999999999</v>
      </c>
      <c r="S411" s="228">
        <v>0</v>
      </c>
      <c r="T411" s="229">
        <f>S411*H411</f>
        <v>0</v>
      </c>
      <c r="AR411" s="22" t="s">
        <v>242</v>
      </c>
      <c r="AT411" s="22" t="s">
        <v>157</v>
      </c>
      <c r="AU411" s="22" t="s">
        <v>87</v>
      </c>
      <c r="AY411" s="22" t="s">
        <v>154</v>
      </c>
      <c r="BE411" s="230">
        <f>IF(N411="základní",J411,0)</f>
        <v>0</v>
      </c>
      <c r="BF411" s="230">
        <f>IF(N411="snížená",J411,0)</f>
        <v>0</v>
      </c>
      <c r="BG411" s="230">
        <f>IF(N411="zákl. přenesená",J411,0)</f>
        <v>0</v>
      </c>
      <c r="BH411" s="230">
        <f>IF(N411="sníž. přenesená",J411,0)</f>
        <v>0</v>
      </c>
      <c r="BI411" s="230">
        <f>IF(N411="nulová",J411,0)</f>
        <v>0</v>
      </c>
      <c r="BJ411" s="22" t="s">
        <v>24</v>
      </c>
      <c r="BK411" s="230">
        <f>ROUND(I411*H411,2)</f>
        <v>0</v>
      </c>
      <c r="BL411" s="22" t="s">
        <v>242</v>
      </c>
      <c r="BM411" s="22" t="s">
        <v>911</v>
      </c>
    </row>
    <row r="412" s="11" customFormat="1">
      <c r="B412" s="231"/>
      <c r="C412" s="232"/>
      <c r="D412" s="233" t="s">
        <v>164</v>
      </c>
      <c r="E412" s="234" t="s">
        <v>22</v>
      </c>
      <c r="F412" s="235" t="s">
        <v>165</v>
      </c>
      <c r="G412" s="232"/>
      <c r="H412" s="234" t="s">
        <v>22</v>
      </c>
      <c r="I412" s="236"/>
      <c r="J412" s="232"/>
      <c r="K412" s="232"/>
      <c r="L412" s="237"/>
      <c r="M412" s="238"/>
      <c r="N412" s="239"/>
      <c r="O412" s="239"/>
      <c r="P412" s="239"/>
      <c r="Q412" s="239"/>
      <c r="R412" s="239"/>
      <c r="S412" s="239"/>
      <c r="T412" s="240"/>
      <c r="AT412" s="241" t="s">
        <v>164</v>
      </c>
      <c r="AU412" s="241" t="s">
        <v>87</v>
      </c>
      <c r="AV412" s="11" t="s">
        <v>24</v>
      </c>
      <c r="AW412" s="11" t="s">
        <v>41</v>
      </c>
      <c r="AX412" s="11" t="s">
        <v>78</v>
      </c>
      <c r="AY412" s="241" t="s">
        <v>154</v>
      </c>
    </row>
    <row r="413" s="12" customFormat="1">
      <c r="B413" s="242"/>
      <c r="C413" s="243"/>
      <c r="D413" s="233" t="s">
        <v>164</v>
      </c>
      <c r="E413" s="244" t="s">
        <v>22</v>
      </c>
      <c r="F413" s="245" t="s">
        <v>912</v>
      </c>
      <c r="G413" s="243"/>
      <c r="H413" s="246">
        <v>108.34999999999999</v>
      </c>
      <c r="I413" s="247"/>
      <c r="J413" s="243"/>
      <c r="K413" s="243"/>
      <c r="L413" s="248"/>
      <c r="M413" s="249"/>
      <c r="N413" s="250"/>
      <c r="O413" s="250"/>
      <c r="P413" s="250"/>
      <c r="Q413" s="250"/>
      <c r="R413" s="250"/>
      <c r="S413" s="250"/>
      <c r="T413" s="251"/>
      <c r="AT413" s="252" t="s">
        <v>164</v>
      </c>
      <c r="AU413" s="252" t="s">
        <v>87</v>
      </c>
      <c r="AV413" s="12" t="s">
        <v>87</v>
      </c>
      <c r="AW413" s="12" t="s">
        <v>41</v>
      </c>
      <c r="AX413" s="12" t="s">
        <v>78</v>
      </c>
      <c r="AY413" s="252" t="s">
        <v>154</v>
      </c>
    </row>
    <row r="414" s="1" customFormat="1" ht="25.5" customHeight="1">
      <c r="B414" s="44"/>
      <c r="C414" s="253" t="s">
        <v>913</v>
      </c>
      <c r="D414" s="253" t="s">
        <v>177</v>
      </c>
      <c r="E414" s="254" t="s">
        <v>914</v>
      </c>
      <c r="F414" s="255" t="s">
        <v>915</v>
      </c>
      <c r="G414" s="256" t="s">
        <v>207</v>
      </c>
      <c r="H414" s="257">
        <v>119.185</v>
      </c>
      <c r="I414" s="258"/>
      <c r="J414" s="259">
        <f>ROUND(I414*H414,2)</f>
        <v>0</v>
      </c>
      <c r="K414" s="255" t="s">
        <v>161</v>
      </c>
      <c r="L414" s="260"/>
      <c r="M414" s="261" t="s">
        <v>22</v>
      </c>
      <c r="N414" s="262" t="s">
        <v>49</v>
      </c>
      <c r="O414" s="45"/>
      <c r="P414" s="228">
        <f>O414*H414</f>
        <v>0</v>
      </c>
      <c r="Q414" s="228">
        <v>0.00022000000000000001</v>
      </c>
      <c r="R414" s="228">
        <f>Q414*H414</f>
        <v>0.026220700000000003</v>
      </c>
      <c r="S414" s="228">
        <v>0</v>
      </c>
      <c r="T414" s="229">
        <f>S414*H414</f>
        <v>0</v>
      </c>
      <c r="AR414" s="22" t="s">
        <v>336</v>
      </c>
      <c r="AT414" s="22" t="s">
        <v>177</v>
      </c>
      <c r="AU414" s="22" t="s">
        <v>87</v>
      </c>
      <c r="AY414" s="22" t="s">
        <v>154</v>
      </c>
      <c r="BE414" s="230">
        <f>IF(N414="základní",J414,0)</f>
        <v>0</v>
      </c>
      <c r="BF414" s="230">
        <f>IF(N414="snížená",J414,0)</f>
        <v>0</v>
      </c>
      <c r="BG414" s="230">
        <f>IF(N414="zákl. přenesená",J414,0)</f>
        <v>0</v>
      </c>
      <c r="BH414" s="230">
        <f>IF(N414="sníž. přenesená",J414,0)</f>
        <v>0</v>
      </c>
      <c r="BI414" s="230">
        <f>IF(N414="nulová",J414,0)</f>
        <v>0</v>
      </c>
      <c r="BJ414" s="22" t="s">
        <v>24</v>
      </c>
      <c r="BK414" s="230">
        <f>ROUND(I414*H414,2)</f>
        <v>0</v>
      </c>
      <c r="BL414" s="22" t="s">
        <v>242</v>
      </c>
      <c r="BM414" s="22" t="s">
        <v>916</v>
      </c>
    </row>
    <row r="415" s="12" customFormat="1">
      <c r="B415" s="242"/>
      <c r="C415" s="243"/>
      <c r="D415" s="233" t="s">
        <v>164</v>
      </c>
      <c r="E415" s="243"/>
      <c r="F415" s="245" t="s">
        <v>917</v>
      </c>
      <c r="G415" s="243"/>
      <c r="H415" s="246">
        <v>119.185</v>
      </c>
      <c r="I415" s="247"/>
      <c r="J415" s="243"/>
      <c r="K415" s="243"/>
      <c r="L415" s="248"/>
      <c r="M415" s="249"/>
      <c r="N415" s="250"/>
      <c r="O415" s="250"/>
      <c r="P415" s="250"/>
      <c r="Q415" s="250"/>
      <c r="R415" s="250"/>
      <c r="S415" s="250"/>
      <c r="T415" s="251"/>
      <c r="AT415" s="252" t="s">
        <v>164</v>
      </c>
      <c r="AU415" s="252" t="s">
        <v>87</v>
      </c>
      <c r="AV415" s="12" t="s">
        <v>87</v>
      </c>
      <c r="AW415" s="12" t="s">
        <v>6</v>
      </c>
      <c r="AX415" s="12" t="s">
        <v>24</v>
      </c>
      <c r="AY415" s="252" t="s">
        <v>154</v>
      </c>
    </row>
    <row r="416" s="1" customFormat="1" ht="16.5" customHeight="1">
      <c r="B416" s="44"/>
      <c r="C416" s="219" t="s">
        <v>918</v>
      </c>
      <c r="D416" s="219" t="s">
        <v>157</v>
      </c>
      <c r="E416" s="220" t="s">
        <v>919</v>
      </c>
      <c r="F416" s="221" t="s">
        <v>920</v>
      </c>
      <c r="G416" s="222" t="s">
        <v>188</v>
      </c>
      <c r="H416" s="223">
        <v>159.96000000000001</v>
      </c>
      <c r="I416" s="224"/>
      <c r="J416" s="225">
        <f>ROUND(I416*H416,2)</f>
        <v>0</v>
      </c>
      <c r="K416" s="221" t="s">
        <v>921</v>
      </c>
      <c r="L416" s="70"/>
      <c r="M416" s="226" t="s">
        <v>22</v>
      </c>
      <c r="N416" s="227" t="s">
        <v>49</v>
      </c>
      <c r="O416" s="45"/>
      <c r="P416" s="228">
        <f>O416*H416</f>
        <v>0</v>
      </c>
      <c r="Q416" s="228">
        <v>0</v>
      </c>
      <c r="R416" s="228">
        <f>Q416*H416</f>
        <v>0</v>
      </c>
      <c r="S416" s="228">
        <v>0</v>
      </c>
      <c r="T416" s="229">
        <f>S416*H416</f>
        <v>0</v>
      </c>
      <c r="AR416" s="22" t="s">
        <v>242</v>
      </c>
      <c r="AT416" s="22" t="s">
        <v>157</v>
      </c>
      <c r="AU416" s="22" t="s">
        <v>87</v>
      </c>
      <c r="AY416" s="22" t="s">
        <v>154</v>
      </c>
      <c r="BE416" s="230">
        <f>IF(N416="základní",J416,0)</f>
        <v>0</v>
      </c>
      <c r="BF416" s="230">
        <f>IF(N416="snížená",J416,0)</f>
        <v>0</v>
      </c>
      <c r="BG416" s="230">
        <f>IF(N416="zákl. přenesená",J416,0)</f>
        <v>0</v>
      </c>
      <c r="BH416" s="230">
        <f>IF(N416="sníž. přenesená",J416,0)</f>
        <v>0</v>
      </c>
      <c r="BI416" s="230">
        <f>IF(N416="nulová",J416,0)</f>
        <v>0</v>
      </c>
      <c r="BJ416" s="22" t="s">
        <v>24</v>
      </c>
      <c r="BK416" s="230">
        <f>ROUND(I416*H416,2)</f>
        <v>0</v>
      </c>
      <c r="BL416" s="22" t="s">
        <v>242</v>
      </c>
      <c r="BM416" s="22" t="s">
        <v>922</v>
      </c>
    </row>
    <row r="417" s="1" customFormat="1" ht="16.5" customHeight="1">
      <c r="B417" s="44"/>
      <c r="C417" s="219" t="s">
        <v>923</v>
      </c>
      <c r="D417" s="219" t="s">
        <v>157</v>
      </c>
      <c r="E417" s="220" t="s">
        <v>924</v>
      </c>
      <c r="F417" s="221" t="s">
        <v>925</v>
      </c>
      <c r="G417" s="222" t="s">
        <v>188</v>
      </c>
      <c r="H417" s="223">
        <v>159.59999999999999</v>
      </c>
      <c r="I417" s="224"/>
      <c r="J417" s="225">
        <f>ROUND(I417*H417,2)</f>
        <v>0</v>
      </c>
      <c r="K417" s="221" t="s">
        <v>22</v>
      </c>
      <c r="L417" s="70"/>
      <c r="M417" s="226" t="s">
        <v>22</v>
      </c>
      <c r="N417" s="227" t="s">
        <v>49</v>
      </c>
      <c r="O417" s="45"/>
      <c r="P417" s="228">
        <f>O417*H417</f>
        <v>0</v>
      </c>
      <c r="Q417" s="228">
        <v>0</v>
      </c>
      <c r="R417" s="228">
        <f>Q417*H417</f>
        <v>0</v>
      </c>
      <c r="S417" s="228">
        <v>0</v>
      </c>
      <c r="T417" s="229">
        <f>S417*H417</f>
        <v>0</v>
      </c>
      <c r="AR417" s="22" t="s">
        <v>242</v>
      </c>
      <c r="AT417" s="22" t="s">
        <v>157</v>
      </c>
      <c r="AU417" s="22" t="s">
        <v>87</v>
      </c>
      <c r="AY417" s="22" t="s">
        <v>154</v>
      </c>
      <c r="BE417" s="230">
        <f>IF(N417="základní",J417,0)</f>
        <v>0</v>
      </c>
      <c r="BF417" s="230">
        <f>IF(N417="snížená",J417,0)</f>
        <v>0</v>
      </c>
      <c r="BG417" s="230">
        <f>IF(N417="zákl. přenesená",J417,0)</f>
        <v>0</v>
      </c>
      <c r="BH417" s="230">
        <f>IF(N417="sníž. přenesená",J417,0)</f>
        <v>0</v>
      </c>
      <c r="BI417" s="230">
        <f>IF(N417="nulová",J417,0)</f>
        <v>0</v>
      </c>
      <c r="BJ417" s="22" t="s">
        <v>24</v>
      </c>
      <c r="BK417" s="230">
        <f>ROUND(I417*H417,2)</f>
        <v>0</v>
      </c>
      <c r="BL417" s="22" t="s">
        <v>242</v>
      </c>
      <c r="BM417" s="22" t="s">
        <v>926</v>
      </c>
    </row>
    <row r="418" s="1" customFormat="1" ht="16.5" customHeight="1">
      <c r="B418" s="44"/>
      <c r="C418" s="253" t="s">
        <v>927</v>
      </c>
      <c r="D418" s="253" t="s">
        <v>177</v>
      </c>
      <c r="E418" s="254" t="s">
        <v>928</v>
      </c>
      <c r="F418" s="255" t="s">
        <v>929</v>
      </c>
      <c r="G418" s="256" t="s">
        <v>930</v>
      </c>
      <c r="H418" s="257">
        <v>6.3840000000000003</v>
      </c>
      <c r="I418" s="258"/>
      <c r="J418" s="259">
        <f>ROUND(I418*H418,2)</f>
        <v>0</v>
      </c>
      <c r="K418" s="255" t="s">
        <v>161</v>
      </c>
      <c r="L418" s="260"/>
      <c r="M418" s="261" t="s">
        <v>22</v>
      </c>
      <c r="N418" s="262" t="s">
        <v>49</v>
      </c>
      <c r="O418" s="45"/>
      <c r="P418" s="228">
        <f>O418*H418</f>
        <v>0</v>
      </c>
      <c r="Q418" s="228">
        <v>0.001</v>
      </c>
      <c r="R418" s="228">
        <f>Q418*H418</f>
        <v>0.0063840000000000008</v>
      </c>
      <c r="S418" s="228">
        <v>0</v>
      </c>
      <c r="T418" s="229">
        <f>S418*H418</f>
        <v>0</v>
      </c>
      <c r="AR418" s="22" t="s">
        <v>336</v>
      </c>
      <c r="AT418" s="22" t="s">
        <v>177</v>
      </c>
      <c r="AU418" s="22" t="s">
        <v>87</v>
      </c>
      <c r="AY418" s="22" t="s">
        <v>154</v>
      </c>
      <c r="BE418" s="230">
        <f>IF(N418="základní",J418,0)</f>
        <v>0</v>
      </c>
      <c r="BF418" s="230">
        <f>IF(N418="snížená",J418,0)</f>
        <v>0</v>
      </c>
      <c r="BG418" s="230">
        <f>IF(N418="zákl. přenesená",J418,0)</f>
        <v>0</v>
      </c>
      <c r="BH418" s="230">
        <f>IF(N418="sníž. přenesená",J418,0)</f>
        <v>0</v>
      </c>
      <c r="BI418" s="230">
        <f>IF(N418="nulová",J418,0)</f>
        <v>0</v>
      </c>
      <c r="BJ418" s="22" t="s">
        <v>24</v>
      </c>
      <c r="BK418" s="230">
        <f>ROUND(I418*H418,2)</f>
        <v>0</v>
      </c>
      <c r="BL418" s="22" t="s">
        <v>242</v>
      </c>
      <c r="BM418" s="22" t="s">
        <v>931</v>
      </c>
    </row>
    <row r="419" s="12" customFormat="1">
      <c r="B419" s="242"/>
      <c r="C419" s="243"/>
      <c r="D419" s="233" t="s">
        <v>164</v>
      </c>
      <c r="E419" s="244" t="s">
        <v>22</v>
      </c>
      <c r="F419" s="245" t="s">
        <v>932</v>
      </c>
      <c r="G419" s="243"/>
      <c r="H419" s="246">
        <v>6.3840000000000003</v>
      </c>
      <c r="I419" s="247"/>
      <c r="J419" s="243"/>
      <c r="K419" s="243"/>
      <c r="L419" s="248"/>
      <c r="M419" s="249"/>
      <c r="N419" s="250"/>
      <c r="O419" s="250"/>
      <c r="P419" s="250"/>
      <c r="Q419" s="250"/>
      <c r="R419" s="250"/>
      <c r="S419" s="250"/>
      <c r="T419" s="251"/>
      <c r="AT419" s="252" t="s">
        <v>164</v>
      </c>
      <c r="AU419" s="252" t="s">
        <v>87</v>
      </c>
      <c r="AV419" s="12" t="s">
        <v>87</v>
      </c>
      <c r="AW419" s="12" t="s">
        <v>41</v>
      </c>
      <c r="AX419" s="12" t="s">
        <v>78</v>
      </c>
      <c r="AY419" s="252" t="s">
        <v>154</v>
      </c>
    </row>
    <row r="420" s="1" customFormat="1" ht="16.5" customHeight="1">
      <c r="B420" s="44"/>
      <c r="C420" s="219" t="s">
        <v>933</v>
      </c>
      <c r="D420" s="219" t="s">
        <v>157</v>
      </c>
      <c r="E420" s="220" t="s">
        <v>934</v>
      </c>
      <c r="F420" s="221" t="s">
        <v>935</v>
      </c>
      <c r="G420" s="222" t="s">
        <v>173</v>
      </c>
      <c r="H420" s="223">
        <v>1.8340000000000001</v>
      </c>
      <c r="I420" s="224"/>
      <c r="J420" s="225">
        <f>ROUND(I420*H420,2)</f>
        <v>0</v>
      </c>
      <c r="K420" s="221" t="s">
        <v>161</v>
      </c>
      <c r="L420" s="70"/>
      <c r="M420" s="226" t="s">
        <v>22</v>
      </c>
      <c r="N420" s="227" t="s">
        <v>49</v>
      </c>
      <c r="O420" s="45"/>
      <c r="P420" s="228">
        <f>O420*H420</f>
        <v>0</v>
      </c>
      <c r="Q420" s="228">
        <v>0</v>
      </c>
      <c r="R420" s="228">
        <f>Q420*H420</f>
        <v>0</v>
      </c>
      <c r="S420" s="228">
        <v>0</v>
      </c>
      <c r="T420" s="229">
        <f>S420*H420</f>
        <v>0</v>
      </c>
      <c r="AR420" s="22" t="s">
        <v>242</v>
      </c>
      <c r="AT420" s="22" t="s">
        <v>157</v>
      </c>
      <c r="AU420" s="22" t="s">
        <v>87</v>
      </c>
      <c r="AY420" s="22" t="s">
        <v>154</v>
      </c>
      <c r="BE420" s="230">
        <f>IF(N420="základní",J420,0)</f>
        <v>0</v>
      </c>
      <c r="BF420" s="230">
        <f>IF(N420="snížená",J420,0)</f>
        <v>0</v>
      </c>
      <c r="BG420" s="230">
        <f>IF(N420="zákl. přenesená",J420,0)</f>
        <v>0</v>
      </c>
      <c r="BH420" s="230">
        <f>IF(N420="sníž. přenesená",J420,0)</f>
        <v>0</v>
      </c>
      <c r="BI420" s="230">
        <f>IF(N420="nulová",J420,0)</f>
        <v>0</v>
      </c>
      <c r="BJ420" s="22" t="s">
        <v>24</v>
      </c>
      <c r="BK420" s="230">
        <f>ROUND(I420*H420,2)</f>
        <v>0</v>
      </c>
      <c r="BL420" s="22" t="s">
        <v>242</v>
      </c>
      <c r="BM420" s="22" t="s">
        <v>936</v>
      </c>
    </row>
    <row r="421" s="10" customFormat="1" ht="29.88" customHeight="1">
      <c r="B421" s="203"/>
      <c r="C421" s="204"/>
      <c r="D421" s="205" t="s">
        <v>77</v>
      </c>
      <c r="E421" s="217" t="s">
        <v>937</v>
      </c>
      <c r="F421" s="217" t="s">
        <v>938</v>
      </c>
      <c r="G421" s="204"/>
      <c r="H421" s="204"/>
      <c r="I421" s="207"/>
      <c r="J421" s="218">
        <f>BK421</f>
        <v>0</v>
      </c>
      <c r="K421" s="204"/>
      <c r="L421" s="209"/>
      <c r="M421" s="210"/>
      <c r="N421" s="211"/>
      <c r="O421" s="211"/>
      <c r="P421" s="212">
        <f>SUM(P422:P475)</f>
        <v>0</v>
      </c>
      <c r="Q421" s="211"/>
      <c r="R421" s="212">
        <f>SUM(R422:R475)</f>
        <v>2.0443628599999997</v>
      </c>
      <c r="S421" s="211"/>
      <c r="T421" s="213">
        <f>SUM(T422:T475)</f>
        <v>0</v>
      </c>
      <c r="AR421" s="214" t="s">
        <v>87</v>
      </c>
      <c r="AT421" s="215" t="s">
        <v>77</v>
      </c>
      <c r="AU421" s="215" t="s">
        <v>24</v>
      </c>
      <c r="AY421" s="214" t="s">
        <v>154</v>
      </c>
      <c r="BK421" s="216">
        <f>SUM(BK422:BK475)</f>
        <v>0</v>
      </c>
    </row>
    <row r="422" s="1" customFormat="1" ht="25.5" customHeight="1">
      <c r="B422" s="44"/>
      <c r="C422" s="219" t="s">
        <v>939</v>
      </c>
      <c r="D422" s="219" t="s">
        <v>157</v>
      </c>
      <c r="E422" s="220" t="s">
        <v>940</v>
      </c>
      <c r="F422" s="221" t="s">
        <v>941</v>
      </c>
      <c r="G422" s="222" t="s">
        <v>188</v>
      </c>
      <c r="H422" s="223">
        <v>96.950000000000003</v>
      </c>
      <c r="I422" s="224"/>
      <c r="J422" s="225">
        <f>ROUND(I422*H422,2)</f>
        <v>0</v>
      </c>
      <c r="K422" s="221" t="s">
        <v>161</v>
      </c>
      <c r="L422" s="70"/>
      <c r="M422" s="226" t="s">
        <v>22</v>
      </c>
      <c r="N422" s="227" t="s">
        <v>49</v>
      </c>
      <c r="O422" s="45"/>
      <c r="P422" s="228">
        <f>O422*H422</f>
        <v>0</v>
      </c>
      <c r="Q422" s="228">
        <v>0.0030000000000000001</v>
      </c>
      <c r="R422" s="228">
        <f>Q422*H422</f>
        <v>0.29085</v>
      </c>
      <c r="S422" s="228">
        <v>0</v>
      </c>
      <c r="T422" s="229">
        <f>S422*H422</f>
        <v>0</v>
      </c>
      <c r="AR422" s="22" t="s">
        <v>242</v>
      </c>
      <c r="AT422" s="22" t="s">
        <v>157</v>
      </c>
      <c r="AU422" s="22" t="s">
        <v>87</v>
      </c>
      <c r="AY422" s="22" t="s">
        <v>154</v>
      </c>
      <c r="BE422" s="230">
        <f>IF(N422="základní",J422,0)</f>
        <v>0</v>
      </c>
      <c r="BF422" s="230">
        <f>IF(N422="snížená",J422,0)</f>
        <v>0</v>
      </c>
      <c r="BG422" s="230">
        <f>IF(N422="zákl. přenesená",J422,0)</f>
        <v>0</v>
      </c>
      <c r="BH422" s="230">
        <f>IF(N422="sníž. přenesená",J422,0)</f>
        <v>0</v>
      </c>
      <c r="BI422" s="230">
        <f>IF(N422="nulová",J422,0)</f>
        <v>0</v>
      </c>
      <c r="BJ422" s="22" t="s">
        <v>24</v>
      </c>
      <c r="BK422" s="230">
        <f>ROUND(I422*H422,2)</f>
        <v>0</v>
      </c>
      <c r="BL422" s="22" t="s">
        <v>242</v>
      </c>
      <c r="BM422" s="22" t="s">
        <v>942</v>
      </c>
    </row>
    <row r="423" s="11" customFormat="1">
      <c r="B423" s="231"/>
      <c r="C423" s="232"/>
      <c r="D423" s="233" t="s">
        <v>164</v>
      </c>
      <c r="E423" s="234" t="s">
        <v>22</v>
      </c>
      <c r="F423" s="235" t="s">
        <v>165</v>
      </c>
      <c r="G423" s="232"/>
      <c r="H423" s="234" t="s">
        <v>22</v>
      </c>
      <c r="I423" s="236"/>
      <c r="J423" s="232"/>
      <c r="K423" s="232"/>
      <c r="L423" s="237"/>
      <c r="M423" s="238"/>
      <c r="N423" s="239"/>
      <c r="O423" s="239"/>
      <c r="P423" s="239"/>
      <c r="Q423" s="239"/>
      <c r="R423" s="239"/>
      <c r="S423" s="239"/>
      <c r="T423" s="240"/>
      <c r="AT423" s="241" t="s">
        <v>164</v>
      </c>
      <c r="AU423" s="241" t="s">
        <v>87</v>
      </c>
      <c r="AV423" s="11" t="s">
        <v>24</v>
      </c>
      <c r="AW423" s="11" t="s">
        <v>41</v>
      </c>
      <c r="AX423" s="11" t="s">
        <v>78</v>
      </c>
      <c r="AY423" s="241" t="s">
        <v>154</v>
      </c>
    </row>
    <row r="424" s="11" customFormat="1">
      <c r="B424" s="231"/>
      <c r="C424" s="232"/>
      <c r="D424" s="233" t="s">
        <v>164</v>
      </c>
      <c r="E424" s="234" t="s">
        <v>22</v>
      </c>
      <c r="F424" s="235" t="s">
        <v>943</v>
      </c>
      <c r="G424" s="232"/>
      <c r="H424" s="234" t="s">
        <v>22</v>
      </c>
      <c r="I424" s="236"/>
      <c r="J424" s="232"/>
      <c r="K424" s="232"/>
      <c r="L424" s="237"/>
      <c r="M424" s="238"/>
      <c r="N424" s="239"/>
      <c r="O424" s="239"/>
      <c r="P424" s="239"/>
      <c r="Q424" s="239"/>
      <c r="R424" s="239"/>
      <c r="S424" s="239"/>
      <c r="T424" s="240"/>
      <c r="AT424" s="241" t="s">
        <v>164</v>
      </c>
      <c r="AU424" s="241" t="s">
        <v>87</v>
      </c>
      <c r="AV424" s="11" t="s">
        <v>24</v>
      </c>
      <c r="AW424" s="11" t="s">
        <v>41</v>
      </c>
      <c r="AX424" s="11" t="s">
        <v>78</v>
      </c>
      <c r="AY424" s="241" t="s">
        <v>154</v>
      </c>
    </row>
    <row r="425" s="12" customFormat="1">
      <c r="B425" s="242"/>
      <c r="C425" s="243"/>
      <c r="D425" s="233" t="s">
        <v>164</v>
      </c>
      <c r="E425" s="244" t="s">
        <v>22</v>
      </c>
      <c r="F425" s="245" t="s">
        <v>944</v>
      </c>
      <c r="G425" s="243"/>
      <c r="H425" s="246">
        <v>3.6000000000000001</v>
      </c>
      <c r="I425" s="247"/>
      <c r="J425" s="243"/>
      <c r="K425" s="243"/>
      <c r="L425" s="248"/>
      <c r="M425" s="249"/>
      <c r="N425" s="250"/>
      <c r="O425" s="250"/>
      <c r="P425" s="250"/>
      <c r="Q425" s="250"/>
      <c r="R425" s="250"/>
      <c r="S425" s="250"/>
      <c r="T425" s="251"/>
      <c r="AT425" s="252" t="s">
        <v>164</v>
      </c>
      <c r="AU425" s="252" t="s">
        <v>87</v>
      </c>
      <c r="AV425" s="12" t="s">
        <v>87</v>
      </c>
      <c r="AW425" s="12" t="s">
        <v>41</v>
      </c>
      <c r="AX425" s="12" t="s">
        <v>78</v>
      </c>
      <c r="AY425" s="252" t="s">
        <v>154</v>
      </c>
    </row>
    <row r="426" s="11" customFormat="1">
      <c r="B426" s="231"/>
      <c r="C426" s="232"/>
      <c r="D426" s="233" t="s">
        <v>164</v>
      </c>
      <c r="E426" s="234" t="s">
        <v>22</v>
      </c>
      <c r="F426" s="235" t="s">
        <v>945</v>
      </c>
      <c r="G426" s="232"/>
      <c r="H426" s="234" t="s">
        <v>22</v>
      </c>
      <c r="I426" s="236"/>
      <c r="J426" s="232"/>
      <c r="K426" s="232"/>
      <c r="L426" s="237"/>
      <c r="M426" s="238"/>
      <c r="N426" s="239"/>
      <c r="O426" s="239"/>
      <c r="P426" s="239"/>
      <c r="Q426" s="239"/>
      <c r="R426" s="239"/>
      <c r="S426" s="239"/>
      <c r="T426" s="240"/>
      <c r="AT426" s="241" t="s">
        <v>164</v>
      </c>
      <c r="AU426" s="241" t="s">
        <v>87</v>
      </c>
      <c r="AV426" s="11" t="s">
        <v>24</v>
      </c>
      <c r="AW426" s="11" t="s">
        <v>41</v>
      </c>
      <c r="AX426" s="11" t="s">
        <v>78</v>
      </c>
      <c r="AY426" s="241" t="s">
        <v>154</v>
      </c>
    </row>
    <row r="427" s="12" customFormat="1">
      <c r="B427" s="242"/>
      <c r="C427" s="243"/>
      <c r="D427" s="233" t="s">
        <v>164</v>
      </c>
      <c r="E427" s="244" t="s">
        <v>22</v>
      </c>
      <c r="F427" s="245" t="s">
        <v>946</v>
      </c>
      <c r="G427" s="243"/>
      <c r="H427" s="246">
        <v>2.7999999999999998</v>
      </c>
      <c r="I427" s="247"/>
      <c r="J427" s="243"/>
      <c r="K427" s="243"/>
      <c r="L427" s="248"/>
      <c r="M427" s="249"/>
      <c r="N427" s="250"/>
      <c r="O427" s="250"/>
      <c r="P427" s="250"/>
      <c r="Q427" s="250"/>
      <c r="R427" s="250"/>
      <c r="S427" s="250"/>
      <c r="T427" s="251"/>
      <c r="AT427" s="252" t="s">
        <v>164</v>
      </c>
      <c r="AU427" s="252" t="s">
        <v>87</v>
      </c>
      <c r="AV427" s="12" t="s">
        <v>87</v>
      </c>
      <c r="AW427" s="12" t="s">
        <v>41</v>
      </c>
      <c r="AX427" s="12" t="s">
        <v>78</v>
      </c>
      <c r="AY427" s="252" t="s">
        <v>154</v>
      </c>
    </row>
    <row r="428" s="11" customFormat="1">
      <c r="B428" s="231"/>
      <c r="C428" s="232"/>
      <c r="D428" s="233" t="s">
        <v>164</v>
      </c>
      <c r="E428" s="234" t="s">
        <v>22</v>
      </c>
      <c r="F428" s="235" t="s">
        <v>947</v>
      </c>
      <c r="G428" s="232"/>
      <c r="H428" s="234" t="s">
        <v>22</v>
      </c>
      <c r="I428" s="236"/>
      <c r="J428" s="232"/>
      <c r="K428" s="232"/>
      <c r="L428" s="237"/>
      <c r="M428" s="238"/>
      <c r="N428" s="239"/>
      <c r="O428" s="239"/>
      <c r="P428" s="239"/>
      <c r="Q428" s="239"/>
      <c r="R428" s="239"/>
      <c r="S428" s="239"/>
      <c r="T428" s="240"/>
      <c r="AT428" s="241" t="s">
        <v>164</v>
      </c>
      <c r="AU428" s="241" t="s">
        <v>87</v>
      </c>
      <c r="AV428" s="11" t="s">
        <v>24</v>
      </c>
      <c r="AW428" s="11" t="s">
        <v>41</v>
      </c>
      <c r="AX428" s="11" t="s">
        <v>78</v>
      </c>
      <c r="AY428" s="241" t="s">
        <v>154</v>
      </c>
    </row>
    <row r="429" s="12" customFormat="1">
      <c r="B429" s="242"/>
      <c r="C429" s="243"/>
      <c r="D429" s="233" t="s">
        <v>164</v>
      </c>
      <c r="E429" s="244" t="s">
        <v>22</v>
      </c>
      <c r="F429" s="245" t="s">
        <v>948</v>
      </c>
      <c r="G429" s="243"/>
      <c r="H429" s="246">
        <v>3.6499999999999999</v>
      </c>
      <c r="I429" s="247"/>
      <c r="J429" s="243"/>
      <c r="K429" s="243"/>
      <c r="L429" s="248"/>
      <c r="M429" s="249"/>
      <c r="N429" s="250"/>
      <c r="O429" s="250"/>
      <c r="P429" s="250"/>
      <c r="Q429" s="250"/>
      <c r="R429" s="250"/>
      <c r="S429" s="250"/>
      <c r="T429" s="251"/>
      <c r="AT429" s="252" t="s">
        <v>164</v>
      </c>
      <c r="AU429" s="252" t="s">
        <v>87</v>
      </c>
      <c r="AV429" s="12" t="s">
        <v>87</v>
      </c>
      <c r="AW429" s="12" t="s">
        <v>41</v>
      </c>
      <c r="AX429" s="12" t="s">
        <v>78</v>
      </c>
      <c r="AY429" s="252" t="s">
        <v>154</v>
      </c>
    </row>
    <row r="430" s="11" customFormat="1">
      <c r="B430" s="231"/>
      <c r="C430" s="232"/>
      <c r="D430" s="233" t="s">
        <v>164</v>
      </c>
      <c r="E430" s="234" t="s">
        <v>22</v>
      </c>
      <c r="F430" s="235" t="s">
        <v>949</v>
      </c>
      <c r="G430" s="232"/>
      <c r="H430" s="234" t="s">
        <v>22</v>
      </c>
      <c r="I430" s="236"/>
      <c r="J430" s="232"/>
      <c r="K430" s="232"/>
      <c r="L430" s="237"/>
      <c r="M430" s="238"/>
      <c r="N430" s="239"/>
      <c r="O430" s="239"/>
      <c r="P430" s="239"/>
      <c r="Q430" s="239"/>
      <c r="R430" s="239"/>
      <c r="S430" s="239"/>
      <c r="T430" s="240"/>
      <c r="AT430" s="241" t="s">
        <v>164</v>
      </c>
      <c r="AU430" s="241" t="s">
        <v>87</v>
      </c>
      <c r="AV430" s="11" t="s">
        <v>24</v>
      </c>
      <c r="AW430" s="11" t="s">
        <v>41</v>
      </c>
      <c r="AX430" s="11" t="s">
        <v>78</v>
      </c>
      <c r="AY430" s="241" t="s">
        <v>154</v>
      </c>
    </row>
    <row r="431" s="12" customFormat="1">
      <c r="B431" s="242"/>
      <c r="C431" s="243"/>
      <c r="D431" s="233" t="s">
        <v>164</v>
      </c>
      <c r="E431" s="244" t="s">
        <v>22</v>
      </c>
      <c r="F431" s="245" t="s">
        <v>950</v>
      </c>
      <c r="G431" s="243"/>
      <c r="H431" s="246">
        <v>11.300000000000001</v>
      </c>
      <c r="I431" s="247"/>
      <c r="J431" s="243"/>
      <c r="K431" s="243"/>
      <c r="L431" s="248"/>
      <c r="M431" s="249"/>
      <c r="N431" s="250"/>
      <c r="O431" s="250"/>
      <c r="P431" s="250"/>
      <c r="Q431" s="250"/>
      <c r="R431" s="250"/>
      <c r="S431" s="250"/>
      <c r="T431" s="251"/>
      <c r="AT431" s="252" t="s">
        <v>164</v>
      </c>
      <c r="AU431" s="252" t="s">
        <v>87</v>
      </c>
      <c r="AV431" s="12" t="s">
        <v>87</v>
      </c>
      <c r="AW431" s="12" t="s">
        <v>41</v>
      </c>
      <c r="AX431" s="12" t="s">
        <v>78</v>
      </c>
      <c r="AY431" s="252" t="s">
        <v>154</v>
      </c>
    </row>
    <row r="432" s="11" customFormat="1">
      <c r="B432" s="231"/>
      <c r="C432" s="232"/>
      <c r="D432" s="233" t="s">
        <v>164</v>
      </c>
      <c r="E432" s="234" t="s">
        <v>22</v>
      </c>
      <c r="F432" s="235" t="s">
        <v>951</v>
      </c>
      <c r="G432" s="232"/>
      <c r="H432" s="234" t="s">
        <v>22</v>
      </c>
      <c r="I432" s="236"/>
      <c r="J432" s="232"/>
      <c r="K432" s="232"/>
      <c r="L432" s="237"/>
      <c r="M432" s="238"/>
      <c r="N432" s="239"/>
      <c r="O432" s="239"/>
      <c r="P432" s="239"/>
      <c r="Q432" s="239"/>
      <c r="R432" s="239"/>
      <c r="S432" s="239"/>
      <c r="T432" s="240"/>
      <c r="AT432" s="241" t="s">
        <v>164</v>
      </c>
      <c r="AU432" s="241" t="s">
        <v>87</v>
      </c>
      <c r="AV432" s="11" t="s">
        <v>24</v>
      </c>
      <c r="AW432" s="11" t="s">
        <v>41</v>
      </c>
      <c r="AX432" s="11" t="s">
        <v>78</v>
      </c>
      <c r="AY432" s="241" t="s">
        <v>154</v>
      </c>
    </row>
    <row r="433" s="12" customFormat="1">
      <c r="B433" s="242"/>
      <c r="C433" s="243"/>
      <c r="D433" s="233" t="s">
        <v>164</v>
      </c>
      <c r="E433" s="244" t="s">
        <v>22</v>
      </c>
      <c r="F433" s="245" t="s">
        <v>952</v>
      </c>
      <c r="G433" s="243"/>
      <c r="H433" s="246">
        <v>11</v>
      </c>
      <c r="I433" s="247"/>
      <c r="J433" s="243"/>
      <c r="K433" s="243"/>
      <c r="L433" s="248"/>
      <c r="M433" s="249"/>
      <c r="N433" s="250"/>
      <c r="O433" s="250"/>
      <c r="P433" s="250"/>
      <c r="Q433" s="250"/>
      <c r="R433" s="250"/>
      <c r="S433" s="250"/>
      <c r="T433" s="251"/>
      <c r="AT433" s="252" t="s">
        <v>164</v>
      </c>
      <c r="AU433" s="252" t="s">
        <v>87</v>
      </c>
      <c r="AV433" s="12" t="s">
        <v>87</v>
      </c>
      <c r="AW433" s="12" t="s">
        <v>41</v>
      </c>
      <c r="AX433" s="12" t="s">
        <v>78</v>
      </c>
      <c r="AY433" s="252" t="s">
        <v>154</v>
      </c>
    </row>
    <row r="434" s="11" customFormat="1">
      <c r="B434" s="231"/>
      <c r="C434" s="232"/>
      <c r="D434" s="233" t="s">
        <v>164</v>
      </c>
      <c r="E434" s="234" t="s">
        <v>22</v>
      </c>
      <c r="F434" s="235" t="s">
        <v>953</v>
      </c>
      <c r="G434" s="232"/>
      <c r="H434" s="234" t="s">
        <v>22</v>
      </c>
      <c r="I434" s="236"/>
      <c r="J434" s="232"/>
      <c r="K434" s="232"/>
      <c r="L434" s="237"/>
      <c r="M434" s="238"/>
      <c r="N434" s="239"/>
      <c r="O434" s="239"/>
      <c r="P434" s="239"/>
      <c r="Q434" s="239"/>
      <c r="R434" s="239"/>
      <c r="S434" s="239"/>
      <c r="T434" s="240"/>
      <c r="AT434" s="241" t="s">
        <v>164</v>
      </c>
      <c r="AU434" s="241" t="s">
        <v>87</v>
      </c>
      <c r="AV434" s="11" t="s">
        <v>24</v>
      </c>
      <c r="AW434" s="11" t="s">
        <v>41</v>
      </c>
      <c r="AX434" s="11" t="s">
        <v>78</v>
      </c>
      <c r="AY434" s="241" t="s">
        <v>154</v>
      </c>
    </row>
    <row r="435" s="12" customFormat="1">
      <c r="B435" s="242"/>
      <c r="C435" s="243"/>
      <c r="D435" s="233" t="s">
        <v>164</v>
      </c>
      <c r="E435" s="244" t="s">
        <v>22</v>
      </c>
      <c r="F435" s="245" t="s">
        <v>954</v>
      </c>
      <c r="G435" s="243"/>
      <c r="H435" s="246">
        <v>12.1</v>
      </c>
      <c r="I435" s="247"/>
      <c r="J435" s="243"/>
      <c r="K435" s="243"/>
      <c r="L435" s="248"/>
      <c r="M435" s="249"/>
      <c r="N435" s="250"/>
      <c r="O435" s="250"/>
      <c r="P435" s="250"/>
      <c r="Q435" s="250"/>
      <c r="R435" s="250"/>
      <c r="S435" s="250"/>
      <c r="T435" s="251"/>
      <c r="AT435" s="252" t="s">
        <v>164</v>
      </c>
      <c r="AU435" s="252" t="s">
        <v>87</v>
      </c>
      <c r="AV435" s="12" t="s">
        <v>87</v>
      </c>
      <c r="AW435" s="12" t="s">
        <v>41</v>
      </c>
      <c r="AX435" s="12" t="s">
        <v>78</v>
      </c>
      <c r="AY435" s="252" t="s">
        <v>154</v>
      </c>
    </row>
    <row r="436" s="11" customFormat="1">
      <c r="B436" s="231"/>
      <c r="C436" s="232"/>
      <c r="D436" s="233" t="s">
        <v>164</v>
      </c>
      <c r="E436" s="234" t="s">
        <v>22</v>
      </c>
      <c r="F436" s="235" t="s">
        <v>955</v>
      </c>
      <c r="G436" s="232"/>
      <c r="H436" s="234" t="s">
        <v>22</v>
      </c>
      <c r="I436" s="236"/>
      <c r="J436" s="232"/>
      <c r="K436" s="232"/>
      <c r="L436" s="237"/>
      <c r="M436" s="238"/>
      <c r="N436" s="239"/>
      <c r="O436" s="239"/>
      <c r="P436" s="239"/>
      <c r="Q436" s="239"/>
      <c r="R436" s="239"/>
      <c r="S436" s="239"/>
      <c r="T436" s="240"/>
      <c r="AT436" s="241" t="s">
        <v>164</v>
      </c>
      <c r="AU436" s="241" t="s">
        <v>87</v>
      </c>
      <c r="AV436" s="11" t="s">
        <v>24</v>
      </c>
      <c r="AW436" s="11" t="s">
        <v>41</v>
      </c>
      <c r="AX436" s="11" t="s">
        <v>78</v>
      </c>
      <c r="AY436" s="241" t="s">
        <v>154</v>
      </c>
    </row>
    <row r="437" s="12" customFormat="1">
      <c r="B437" s="242"/>
      <c r="C437" s="243"/>
      <c r="D437" s="233" t="s">
        <v>164</v>
      </c>
      <c r="E437" s="244" t="s">
        <v>22</v>
      </c>
      <c r="F437" s="245" t="s">
        <v>952</v>
      </c>
      <c r="G437" s="243"/>
      <c r="H437" s="246">
        <v>11</v>
      </c>
      <c r="I437" s="247"/>
      <c r="J437" s="243"/>
      <c r="K437" s="243"/>
      <c r="L437" s="248"/>
      <c r="M437" s="249"/>
      <c r="N437" s="250"/>
      <c r="O437" s="250"/>
      <c r="P437" s="250"/>
      <c r="Q437" s="250"/>
      <c r="R437" s="250"/>
      <c r="S437" s="250"/>
      <c r="T437" s="251"/>
      <c r="AT437" s="252" t="s">
        <v>164</v>
      </c>
      <c r="AU437" s="252" t="s">
        <v>87</v>
      </c>
      <c r="AV437" s="12" t="s">
        <v>87</v>
      </c>
      <c r="AW437" s="12" t="s">
        <v>41</v>
      </c>
      <c r="AX437" s="12" t="s">
        <v>78</v>
      </c>
      <c r="AY437" s="252" t="s">
        <v>154</v>
      </c>
    </row>
    <row r="438" s="11" customFormat="1">
      <c r="B438" s="231"/>
      <c r="C438" s="232"/>
      <c r="D438" s="233" t="s">
        <v>164</v>
      </c>
      <c r="E438" s="234" t="s">
        <v>22</v>
      </c>
      <c r="F438" s="235" t="s">
        <v>956</v>
      </c>
      <c r="G438" s="232"/>
      <c r="H438" s="234" t="s">
        <v>22</v>
      </c>
      <c r="I438" s="236"/>
      <c r="J438" s="232"/>
      <c r="K438" s="232"/>
      <c r="L438" s="237"/>
      <c r="M438" s="238"/>
      <c r="N438" s="239"/>
      <c r="O438" s="239"/>
      <c r="P438" s="239"/>
      <c r="Q438" s="239"/>
      <c r="R438" s="239"/>
      <c r="S438" s="239"/>
      <c r="T438" s="240"/>
      <c r="AT438" s="241" t="s">
        <v>164</v>
      </c>
      <c r="AU438" s="241" t="s">
        <v>87</v>
      </c>
      <c r="AV438" s="11" t="s">
        <v>24</v>
      </c>
      <c r="AW438" s="11" t="s">
        <v>41</v>
      </c>
      <c r="AX438" s="11" t="s">
        <v>78</v>
      </c>
      <c r="AY438" s="241" t="s">
        <v>154</v>
      </c>
    </row>
    <row r="439" s="12" customFormat="1">
      <c r="B439" s="242"/>
      <c r="C439" s="243"/>
      <c r="D439" s="233" t="s">
        <v>164</v>
      </c>
      <c r="E439" s="244" t="s">
        <v>22</v>
      </c>
      <c r="F439" s="245" t="s">
        <v>957</v>
      </c>
      <c r="G439" s="243"/>
      <c r="H439" s="246">
        <v>11.9</v>
      </c>
      <c r="I439" s="247"/>
      <c r="J439" s="243"/>
      <c r="K439" s="243"/>
      <c r="L439" s="248"/>
      <c r="M439" s="249"/>
      <c r="N439" s="250"/>
      <c r="O439" s="250"/>
      <c r="P439" s="250"/>
      <c r="Q439" s="250"/>
      <c r="R439" s="250"/>
      <c r="S439" s="250"/>
      <c r="T439" s="251"/>
      <c r="AT439" s="252" t="s">
        <v>164</v>
      </c>
      <c r="AU439" s="252" t="s">
        <v>87</v>
      </c>
      <c r="AV439" s="12" t="s">
        <v>87</v>
      </c>
      <c r="AW439" s="12" t="s">
        <v>41</v>
      </c>
      <c r="AX439" s="12" t="s">
        <v>78</v>
      </c>
      <c r="AY439" s="252" t="s">
        <v>154</v>
      </c>
    </row>
    <row r="440" s="11" customFormat="1">
      <c r="B440" s="231"/>
      <c r="C440" s="232"/>
      <c r="D440" s="233" t="s">
        <v>164</v>
      </c>
      <c r="E440" s="234" t="s">
        <v>22</v>
      </c>
      <c r="F440" s="235" t="s">
        <v>958</v>
      </c>
      <c r="G440" s="232"/>
      <c r="H440" s="234" t="s">
        <v>22</v>
      </c>
      <c r="I440" s="236"/>
      <c r="J440" s="232"/>
      <c r="K440" s="232"/>
      <c r="L440" s="237"/>
      <c r="M440" s="238"/>
      <c r="N440" s="239"/>
      <c r="O440" s="239"/>
      <c r="P440" s="239"/>
      <c r="Q440" s="239"/>
      <c r="R440" s="239"/>
      <c r="S440" s="239"/>
      <c r="T440" s="240"/>
      <c r="AT440" s="241" t="s">
        <v>164</v>
      </c>
      <c r="AU440" s="241" t="s">
        <v>87</v>
      </c>
      <c r="AV440" s="11" t="s">
        <v>24</v>
      </c>
      <c r="AW440" s="11" t="s">
        <v>41</v>
      </c>
      <c r="AX440" s="11" t="s">
        <v>78</v>
      </c>
      <c r="AY440" s="241" t="s">
        <v>154</v>
      </c>
    </row>
    <row r="441" s="12" customFormat="1">
      <c r="B441" s="242"/>
      <c r="C441" s="243"/>
      <c r="D441" s="233" t="s">
        <v>164</v>
      </c>
      <c r="E441" s="244" t="s">
        <v>22</v>
      </c>
      <c r="F441" s="245" t="s">
        <v>952</v>
      </c>
      <c r="G441" s="243"/>
      <c r="H441" s="246">
        <v>11</v>
      </c>
      <c r="I441" s="247"/>
      <c r="J441" s="243"/>
      <c r="K441" s="243"/>
      <c r="L441" s="248"/>
      <c r="M441" s="249"/>
      <c r="N441" s="250"/>
      <c r="O441" s="250"/>
      <c r="P441" s="250"/>
      <c r="Q441" s="250"/>
      <c r="R441" s="250"/>
      <c r="S441" s="250"/>
      <c r="T441" s="251"/>
      <c r="AT441" s="252" t="s">
        <v>164</v>
      </c>
      <c r="AU441" s="252" t="s">
        <v>87</v>
      </c>
      <c r="AV441" s="12" t="s">
        <v>87</v>
      </c>
      <c r="AW441" s="12" t="s">
        <v>41</v>
      </c>
      <c r="AX441" s="12" t="s">
        <v>78</v>
      </c>
      <c r="AY441" s="252" t="s">
        <v>154</v>
      </c>
    </row>
    <row r="442" s="11" customFormat="1">
      <c r="B442" s="231"/>
      <c r="C442" s="232"/>
      <c r="D442" s="233" t="s">
        <v>164</v>
      </c>
      <c r="E442" s="234" t="s">
        <v>22</v>
      </c>
      <c r="F442" s="235" t="s">
        <v>959</v>
      </c>
      <c r="G442" s="232"/>
      <c r="H442" s="234" t="s">
        <v>22</v>
      </c>
      <c r="I442" s="236"/>
      <c r="J442" s="232"/>
      <c r="K442" s="232"/>
      <c r="L442" s="237"/>
      <c r="M442" s="238"/>
      <c r="N442" s="239"/>
      <c r="O442" s="239"/>
      <c r="P442" s="239"/>
      <c r="Q442" s="239"/>
      <c r="R442" s="239"/>
      <c r="S442" s="239"/>
      <c r="T442" s="240"/>
      <c r="AT442" s="241" t="s">
        <v>164</v>
      </c>
      <c r="AU442" s="241" t="s">
        <v>87</v>
      </c>
      <c r="AV442" s="11" t="s">
        <v>24</v>
      </c>
      <c r="AW442" s="11" t="s">
        <v>41</v>
      </c>
      <c r="AX442" s="11" t="s">
        <v>78</v>
      </c>
      <c r="AY442" s="241" t="s">
        <v>154</v>
      </c>
    </row>
    <row r="443" s="12" customFormat="1">
      <c r="B443" s="242"/>
      <c r="C443" s="243"/>
      <c r="D443" s="233" t="s">
        <v>164</v>
      </c>
      <c r="E443" s="244" t="s">
        <v>22</v>
      </c>
      <c r="F443" s="245" t="s">
        <v>960</v>
      </c>
      <c r="G443" s="243"/>
      <c r="H443" s="246">
        <v>18.600000000000001</v>
      </c>
      <c r="I443" s="247"/>
      <c r="J443" s="243"/>
      <c r="K443" s="243"/>
      <c r="L443" s="248"/>
      <c r="M443" s="249"/>
      <c r="N443" s="250"/>
      <c r="O443" s="250"/>
      <c r="P443" s="250"/>
      <c r="Q443" s="250"/>
      <c r="R443" s="250"/>
      <c r="S443" s="250"/>
      <c r="T443" s="251"/>
      <c r="AT443" s="252" t="s">
        <v>164</v>
      </c>
      <c r="AU443" s="252" t="s">
        <v>87</v>
      </c>
      <c r="AV443" s="12" t="s">
        <v>87</v>
      </c>
      <c r="AW443" s="12" t="s">
        <v>41</v>
      </c>
      <c r="AX443" s="12" t="s">
        <v>78</v>
      </c>
      <c r="AY443" s="252" t="s">
        <v>154</v>
      </c>
    </row>
    <row r="444" s="1" customFormat="1" ht="16.5" customHeight="1">
      <c r="B444" s="44"/>
      <c r="C444" s="253" t="s">
        <v>961</v>
      </c>
      <c r="D444" s="253" t="s">
        <v>177</v>
      </c>
      <c r="E444" s="254" t="s">
        <v>962</v>
      </c>
      <c r="F444" s="255" t="s">
        <v>963</v>
      </c>
      <c r="G444" s="256" t="s">
        <v>188</v>
      </c>
      <c r="H444" s="257">
        <v>103.737</v>
      </c>
      <c r="I444" s="258"/>
      <c r="J444" s="259">
        <f>ROUND(I444*H444,2)</f>
        <v>0</v>
      </c>
      <c r="K444" s="255" t="s">
        <v>22</v>
      </c>
      <c r="L444" s="260"/>
      <c r="M444" s="261" t="s">
        <v>22</v>
      </c>
      <c r="N444" s="262" t="s">
        <v>49</v>
      </c>
      <c r="O444" s="45"/>
      <c r="P444" s="228">
        <f>O444*H444</f>
        <v>0</v>
      </c>
      <c r="Q444" s="228">
        <v>0.0118</v>
      </c>
      <c r="R444" s="228">
        <f>Q444*H444</f>
        <v>1.2240966</v>
      </c>
      <c r="S444" s="228">
        <v>0</v>
      </c>
      <c r="T444" s="229">
        <f>S444*H444</f>
        <v>0</v>
      </c>
      <c r="AR444" s="22" t="s">
        <v>336</v>
      </c>
      <c r="AT444" s="22" t="s">
        <v>177</v>
      </c>
      <c r="AU444" s="22" t="s">
        <v>87</v>
      </c>
      <c r="AY444" s="22" t="s">
        <v>154</v>
      </c>
      <c r="BE444" s="230">
        <f>IF(N444="základní",J444,0)</f>
        <v>0</v>
      </c>
      <c r="BF444" s="230">
        <f>IF(N444="snížená",J444,0)</f>
        <v>0</v>
      </c>
      <c r="BG444" s="230">
        <f>IF(N444="zákl. přenesená",J444,0)</f>
        <v>0</v>
      </c>
      <c r="BH444" s="230">
        <f>IF(N444="sníž. přenesená",J444,0)</f>
        <v>0</v>
      </c>
      <c r="BI444" s="230">
        <f>IF(N444="nulová",J444,0)</f>
        <v>0</v>
      </c>
      <c r="BJ444" s="22" t="s">
        <v>24</v>
      </c>
      <c r="BK444" s="230">
        <f>ROUND(I444*H444,2)</f>
        <v>0</v>
      </c>
      <c r="BL444" s="22" t="s">
        <v>242</v>
      </c>
      <c r="BM444" s="22" t="s">
        <v>964</v>
      </c>
    </row>
    <row r="445" s="12" customFormat="1">
      <c r="B445" s="242"/>
      <c r="C445" s="243"/>
      <c r="D445" s="233" t="s">
        <v>164</v>
      </c>
      <c r="E445" s="243"/>
      <c r="F445" s="245" t="s">
        <v>965</v>
      </c>
      <c r="G445" s="243"/>
      <c r="H445" s="246">
        <v>103.737</v>
      </c>
      <c r="I445" s="247"/>
      <c r="J445" s="243"/>
      <c r="K445" s="243"/>
      <c r="L445" s="248"/>
      <c r="M445" s="249"/>
      <c r="N445" s="250"/>
      <c r="O445" s="250"/>
      <c r="P445" s="250"/>
      <c r="Q445" s="250"/>
      <c r="R445" s="250"/>
      <c r="S445" s="250"/>
      <c r="T445" s="251"/>
      <c r="AT445" s="252" t="s">
        <v>164</v>
      </c>
      <c r="AU445" s="252" t="s">
        <v>87</v>
      </c>
      <c r="AV445" s="12" t="s">
        <v>87</v>
      </c>
      <c r="AW445" s="12" t="s">
        <v>6</v>
      </c>
      <c r="AX445" s="12" t="s">
        <v>24</v>
      </c>
      <c r="AY445" s="252" t="s">
        <v>154</v>
      </c>
    </row>
    <row r="446" s="1" customFormat="1" ht="16.5" customHeight="1">
      <c r="B446" s="44"/>
      <c r="C446" s="253" t="s">
        <v>966</v>
      </c>
      <c r="D446" s="253" t="s">
        <v>177</v>
      </c>
      <c r="E446" s="254" t="s">
        <v>828</v>
      </c>
      <c r="F446" s="255" t="s">
        <v>829</v>
      </c>
      <c r="G446" s="256" t="s">
        <v>173</v>
      </c>
      <c r="H446" s="257">
        <v>0.44800000000000001</v>
      </c>
      <c r="I446" s="258"/>
      <c r="J446" s="259">
        <f>ROUND(I446*H446,2)</f>
        <v>0</v>
      </c>
      <c r="K446" s="255" t="s">
        <v>161</v>
      </c>
      <c r="L446" s="260"/>
      <c r="M446" s="261" t="s">
        <v>22</v>
      </c>
      <c r="N446" s="262" t="s">
        <v>49</v>
      </c>
      <c r="O446" s="45"/>
      <c r="P446" s="228">
        <f>O446*H446</f>
        <v>0</v>
      </c>
      <c r="Q446" s="228">
        <v>1</v>
      </c>
      <c r="R446" s="228">
        <f>Q446*H446</f>
        <v>0.44800000000000001</v>
      </c>
      <c r="S446" s="228">
        <v>0</v>
      </c>
      <c r="T446" s="229">
        <f>S446*H446</f>
        <v>0</v>
      </c>
      <c r="AR446" s="22" t="s">
        <v>336</v>
      </c>
      <c r="AT446" s="22" t="s">
        <v>177</v>
      </c>
      <c r="AU446" s="22" t="s">
        <v>87</v>
      </c>
      <c r="AY446" s="22" t="s">
        <v>154</v>
      </c>
      <c r="BE446" s="230">
        <f>IF(N446="základní",J446,0)</f>
        <v>0</v>
      </c>
      <c r="BF446" s="230">
        <f>IF(N446="snížená",J446,0)</f>
        <v>0</v>
      </c>
      <c r="BG446" s="230">
        <f>IF(N446="zákl. přenesená",J446,0)</f>
        <v>0</v>
      </c>
      <c r="BH446" s="230">
        <f>IF(N446="sníž. přenesená",J446,0)</f>
        <v>0</v>
      </c>
      <c r="BI446" s="230">
        <f>IF(N446="nulová",J446,0)</f>
        <v>0</v>
      </c>
      <c r="BJ446" s="22" t="s">
        <v>24</v>
      </c>
      <c r="BK446" s="230">
        <f>ROUND(I446*H446,2)</f>
        <v>0</v>
      </c>
      <c r="BL446" s="22" t="s">
        <v>242</v>
      </c>
      <c r="BM446" s="22" t="s">
        <v>967</v>
      </c>
    </row>
    <row r="447" s="1" customFormat="1">
      <c r="B447" s="44"/>
      <c r="C447" s="72"/>
      <c r="D447" s="233" t="s">
        <v>182</v>
      </c>
      <c r="E447" s="72"/>
      <c r="F447" s="263" t="s">
        <v>831</v>
      </c>
      <c r="G447" s="72"/>
      <c r="H447" s="72"/>
      <c r="I447" s="189"/>
      <c r="J447" s="72"/>
      <c r="K447" s="72"/>
      <c r="L447" s="70"/>
      <c r="M447" s="264"/>
      <c r="N447" s="45"/>
      <c r="O447" s="45"/>
      <c r="P447" s="45"/>
      <c r="Q447" s="45"/>
      <c r="R447" s="45"/>
      <c r="S447" s="45"/>
      <c r="T447" s="93"/>
      <c r="AT447" s="22" t="s">
        <v>182</v>
      </c>
      <c r="AU447" s="22" t="s">
        <v>87</v>
      </c>
    </row>
    <row r="448" s="12" customFormat="1">
      <c r="B448" s="242"/>
      <c r="C448" s="243"/>
      <c r="D448" s="233" t="s">
        <v>164</v>
      </c>
      <c r="E448" s="244" t="s">
        <v>22</v>
      </c>
      <c r="F448" s="245" t="s">
        <v>968</v>
      </c>
      <c r="G448" s="243"/>
      <c r="H448" s="246">
        <v>0.44800000000000001</v>
      </c>
      <c r="I448" s="247"/>
      <c r="J448" s="243"/>
      <c r="K448" s="243"/>
      <c r="L448" s="248"/>
      <c r="M448" s="249"/>
      <c r="N448" s="250"/>
      <c r="O448" s="250"/>
      <c r="P448" s="250"/>
      <c r="Q448" s="250"/>
      <c r="R448" s="250"/>
      <c r="S448" s="250"/>
      <c r="T448" s="251"/>
      <c r="AT448" s="252" t="s">
        <v>164</v>
      </c>
      <c r="AU448" s="252" t="s">
        <v>87</v>
      </c>
      <c r="AV448" s="12" t="s">
        <v>87</v>
      </c>
      <c r="AW448" s="12" t="s">
        <v>41</v>
      </c>
      <c r="AX448" s="12" t="s">
        <v>78</v>
      </c>
      <c r="AY448" s="252" t="s">
        <v>154</v>
      </c>
    </row>
    <row r="449" s="1" customFormat="1" ht="25.5" customHeight="1">
      <c r="B449" s="44"/>
      <c r="C449" s="219" t="s">
        <v>969</v>
      </c>
      <c r="D449" s="219" t="s">
        <v>157</v>
      </c>
      <c r="E449" s="220" t="s">
        <v>970</v>
      </c>
      <c r="F449" s="221" t="s">
        <v>971</v>
      </c>
      <c r="G449" s="222" t="s">
        <v>207</v>
      </c>
      <c r="H449" s="223">
        <v>69.430999999999997</v>
      </c>
      <c r="I449" s="224"/>
      <c r="J449" s="225">
        <f>ROUND(I449*H449,2)</f>
        <v>0</v>
      </c>
      <c r="K449" s="221" t="s">
        <v>161</v>
      </c>
      <c r="L449" s="70"/>
      <c r="M449" s="226" t="s">
        <v>22</v>
      </c>
      <c r="N449" s="227" t="s">
        <v>49</v>
      </c>
      <c r="O449" s="45"/>
      <c r="P449" s="228">
        <f>O449*H449</f>
        <v>0</v>
      </c>
      <c r="Q449" s="228">
        <v>0.00025999999999999998</v>
      </c>
      <c r="R449" s="228">
        <f>Q449*H449</f>
        <v>0.018052059999999998</v>
      </c>
      <c r="S449" s="228">
        <v>0</v>
      </c>
      <c r="T449" s="229">
        <f>S449*H449</f>
        <v>0</v>
      </c>
      <c r="AR449" s="22" t="s">
        <v>242</v>
      </c>
      <c r="AT449" s="22" t="s">
        <v>157</v>
      </c>
      <c r="AU449" s="22" t="s">
        <v>87</v>
      </c>
      <c r="AY449" s="22" t="s">
        <v>154</v>
      </c>
      <c r="BE449" s="230">
        <f>IF(N449="základní",J449,0)</f>
        <v>0</v>
      </c>
      <c r="BF449" s="230">
        <f>IF(N449="snížená",J449,0)</f>
        <v>0</v>
      </c>
      <c r="BG449" s="230">
        <f>IF(N449="zákl. přenesená",J449,0)</f>
        <v>0</v>
      </c>
      <c r="BH449" s="230">
        <f>IF(N449="sníž. přenesená",J449,0)</f>
        <v>0</v>
      </c>
      <c r="BI449" s="230">
        <f>IF(N449="nulová",J449,0)</f>
        <v>0</v>
      </c>
      <c r="BJ449" s="22" t="s">
        <v>24</v>
      </c>
      <c r="BK449" s="230">
        <f>ROUND(I449*H449,2)</f>
        <v>0</v>
      </c>
      <c r="BL449" s="22" t="s">
        <v>242</v>
      </c>
      <c r="BM449" s="22" t="s">
        <v>972</v>
      </c>
    </row>
    <row r="450" s="11" customFormat="1">
      <c r="B450" s="231"/>
      <c r="C450" s="232"/>
      <c r="D450" s="233" t="s">
        <v>164</v>
      </c>
      <c r="E450" s="234" t="s">
        <v>22</v>
      </c>
      <c r="F450" s="235" t="s">
        <v>165</v>
      </c>
      <c r="G450" s="232"/>
      <c r="H450" s="234" t="s">
        <v>22</v>
      </c>
      <c r="I450" s="236"/>
      <c r="J450" s="232"/>
      <c r="K450" s="232"/>
      <c r="L450" s="237"/>
      <c r="M450" s="238"/>
      <c r="N450" s="239"/>
      <c r="O450" s="239"/>
      <c r="P450" s="239"/>
      <c r="Q450" s="239"/>
      <c r="R450" s="239"/>
      <c r="S450" s="239"/>
      <c r="T450" s="240"/>
      <c r="AT450" s="241" t="s">
        <v>164</v>
      </c>
      <c r="AU450" s="241" t="s">
        <v>87</v>
      </c>
      <c r="AV450" s="11" t="s">
        <v>24</v>
      </c>
      <c r="AW450" s="11" t="s">
        <v>41</v>
      </c>
      <c r="AX450" s="11" t="s">
        <v>78</v>
      </c>
      <c r="AY450" s="241" t="s">
        <v>154</v>
      </c>
    </row>
    <row r="451" s="11" customFormat="1">
      <c r="B451" s="231"/>
      <c r="C451" s="232"/>
      <c r="D451" s="233" t="s">
        <v>164</v>
      </c>
      <c r="E451" s="234" t="s">
        <v>22</v>
      </c>
      <c r="F451" s="235" t="s">
        <v>943</v>
      </c>
      <c r="G451" s="232"/>
      <c r="H451" s="234" t="s">
        <v>22</v>
      </c>
      <c r="I451" s="236"/>
      <c r="J451" s="232"/>
      <c r="K451" s="232"/>
      <c r="L451" s="237"/>
      <c r="M451" s="238"/>
      <c r="N451" s="239"/>
      <c r="O451" s="239"/>
      <c r="P451" s="239"/>
      <c r="Q451" s="239"/>
      <c r="R451" s="239"/>
      <c r="S451" s="239"/>
      <c r="T451" s="240"/>
      <c r="AT451" s="241" t="s">
        <v>164</v>
      </c>
      <c r="AU451" s="241" t="s">
        <v>87</v>
      </c>
      <c r="AV451" s="11" t="s">
        <v>24</v>
      </c>
      <c r="AW451" s="11" t="s">
        <v>41</v>
      </c>
      <c r="AX451" s="11" t="s">
        <v>78</v>
      </c>
      <c r="AY451" s="241" t="s">
        <v>154</v>
      </c>
    </row>
    <row r="452" s="12" customFormat="1">
      <c r="B452" s="242"/>
      <c r="C452" s="243"/>
      <c r="D452" s="233" t="s">
        <v>164</v>
      </c>
      <c r="E452" s="244" t="s">
        <v>22</v>
      </c>
      <c r="F452" s="245" t="s">
        <v>973</v>
      </c>
      <c r="G452" s="243"/>
      <c r="H452" s="246">
        <v>5.7999999999999998</v>
      </c>
      <c r="I452" s="247"/>
      <c r="J452" s="243"/>
      <c r="K452" s="243"/>
      <c r="L452" s="248"/>
      <c r="M452" s="249"/>
      <c r="N452" s="250"/>
      <c r="O452" s="250"/>
      <c r="P452" s="250"/>
      <c r="Q452" s="250"/>
      <c r="R452" s="250"/>
      <c r="S452" s="250"/>
      <c r="T452" s="251"/>
      <c r="AT452" s="252" t="s">
        <v>164</v>
      </c>
      <c r="AU452" s="252" t="s">
        <v>87</v>
      </c>
      <c r="AV452" s="12" t="s">
        <v>87</v>
      </c>
      <c r="AW452" s="12" t="s">
        <v>41</v>
      </c>
      <c r="AX452" s="12" t="s">
        <v>78</v>
      </c>
      <c r="AY452" s="252" t="s">
        <v>154</v>
      </c>
    </row>
    <row r="453" s="11" customFormat="1">
      <c r="B453" s="231"/>
      <c r="C453" s="232"/>
      <c r="D453" s="233" t="s">
        <v>164</v>
      </c>
      <c r="E453" s="234" t="s">
        <v>22</v>
      </c>
      <c r="F453" s="235" t="s">
        <v>945</v>
      </c>
      <c r="G453" s="232"/>
      <c r="H453" s="234" t="s">
        <v>22</v>
      </c>
      <c r="I453" s="236"/>
      <c r="J453" s="232"/>
      <c r="K453" s="232"/>
      <c r="L453" s="237"/>
      <c r="M453" s="238"/>
      <c r="N453" s="239"/>
      <c r="O453" s="239"/>
      <c r="P453" s="239"/>
      <c r="Q453" s="239"/>
      <c r="R453" s="239"/>
      <c r="S453" s="239"/>
      <c r="T453" s="240"/>
      <c r="AT453" s="241" t="s">
        <v>164</v>
      </c>
      <c r="AU453" s="241" t="s">
        <v>87</v>
      </c>
      <c r="AV453" s="11" t="s">
        <v>24</v>
      </c>
      <c r="AW453" s="11" t="s">
        <v>41</v>
      </c>
      <c r="AX453" s="11" t="s">
        <v>78</v>
      </c>
      <c r="AY453" s="241" t="s">
        <v>154</v>
      </c>
    </row>
    <row r="454" s="12" customFormat="1">
      <c r="B454" s="242"/>
      <c r="C454" s="243"/>
      <c r="D454" s="233" t="s">
        <v>164</v>
      </c>
      <c r="E454" s="244" t="s">
        <v>22</v>
      </c>
      <c r="F454" s="245" t="s">
        <v>974</v>
      </c>
      <c r="G454" s="243"/>
      <c r="H454" s="246">
        <v>5.4000000000000004</v>
      </c>
      <c r="I454" s="247"/>
      <c r="J454" s="243"/>
      <c r="K454" s="243"/>
      <c r="L454" s="248"/>
      <c r="M454" s="249"/>
      <c r="N454" s="250"/>
      <c r="O454" s="250"/>
      <c r="P454" s="250"/>
      <c r="Q454" s="250"/>
      <c r="R454" s="250"/>
      <c r="S454" s="250"/>
      <c r="T454" s="251"/>
      <c r="AT454" s="252" t="s">
        <v>164</v>
      </c>
      <c r="AU454" s="252" t="s">
        <v>87</v>
      </c>
      <c r="AV454" s="12" t="s">
        <v>87</v>
      </c>
      <c r="AW454" s="12" t="s">
        <v>41</v>
      </c>
      <c r="AX454" s="12" t="s">
        <v>78</v>
      </c>
      <c r="AY454" s="252" t="s">
        <v>154</v>
      </c>
    </row>
    <row r="455" s="11" customFormat="1">
      <c r="B455" s="231"/>
      <c r="C455" s="232"/>
      <c r="D455" s="233" t="s">
        <v>164</v>
      </c>
      <c r="E455" s="234" t="s">
        <v>22</v>
      </c>
      <c r="F455" s="235" t="s">
        <v>947</v>
      </c>
      <c r="G455" s="232"/>
      <c r="H455" s="234" t="s">
        <v>22</v>
      </c>
      <c r="I455" s="236"/>
      <c r="J455" s="232"/>
      <c r="K455" s="232"/>
      <c r="L455" s="237"/>
      <c r="M455" s="238"/>
      <c r="N455" s="239"/>
      <c r="O455" s="239"/>
      <c r="P455" s="239"/>
      <c r="Q455" s="239"/>
      <c r="R455" s="239"/>
      <c r="S455" s="239"/>
      <c r="T455" s="240"/>
      <c r="AT455" s="241" t="s">
        <v>164</v>
      </c>
      <c r="AU455" s="241" t="s">
        <v>87</v>
      </c>
      <c r="AV455" s="11" t="s">
        <v>24</v>
      </c>
      <c r="AW455" s="11" t="s">
        <v>41</v>
      </c>
      <c r="AX455" s="11" t="s">
        <v>78</v>
      </c>
      <c r="AY455" s="241" t="s">
        <v>154</v>
      </c>
    </row>
    <row r="456" s="12" customFormat="1">
      <c r="B456" s="242"/>
      <c r="C456" s="243"/>
      <c r="D456" s="233" t="s">
        <v>164</v>
      </c>
      <c r="E456" s="244" t="s">
        <v>22</v>
      </c>
      <c r="F456" s="245" t="s">
        <v>975</v>
      </c>
      <c r="G456" s="243"/>
      <c r="H456" s="246">
        <v>5.8250000000000002</v>
      </c>
      <c r="I456" s="247"/>
      <c r="J456" s="243"/>
      <c r="K456" s="243"/>
      <c r="L456" s="248"/>
      <c r="M456" s="249"/>
      <c r="N456" s="250"/>
      <c r="O456" s="250"/>
      <c r="P456" s="250"/>
      <c r="Q456" s="250"/>
      <c r="R456" s="250"/>
      <c r="S456" s="250"/>
      <c r="T456" s="251"/>
      <c r="AT456" s="252" t="s">
        <v>164</v>
      </c>
      <c r="AU456" s="252" t="s">
        <v>87</v>
      </c>
      <c r="AV456" s="12" t="s">
        <v>87</v>
      </c>
      <c r="AW456" s="12" t="s">
        <v>41</v>
      </c>
      <c r="AX456" s="12" t="s">
        <v>78</v>
      </c>
      <c r="AY456" s="252" t="s">
        <v>154</v>
      </c>
    </row>
    <row r="457" s="11" customFormat="1">
      <c r="B457" s="231"/>
      <c r="C457" s="232"/>
      <c r="D457" s="233" t="s">
        <v>164</v>
      </c>
      <c r="E457" s="234" t="s">
        <v>22</v>
      </c>
      <c r="F457" s="235" t="s">
        <v>949</v>
      </c>
      <c r="G457" s="232"/>
      <c r="H457" s="234" t="s">
        <v>22</v>
      </c>
      <c r="I457" s="236"/>
      <c r="J457" s="232"/>
      <c r="K457" s="232"/>
      <c r="L457" s="237"/>
      <c r="M457" s="238"/>
      <c r="N457" s="239"/>
      <c r="O457" s="239"/>
      <c r="P457" s="239"/>
      <c r="Q457" s="239"/>
      <c r="R457" s="239"/>
      <c r="S457" s="239"/>
      <c r="T457" s="240"/>
      <c r="AT457" s="241" t="s">
        <v>164</v>
      </c>
      <c r="AU457" s="241" t="s">
        <v>87</v>
      </c>
      <c r="AV457" s="11" t="s">
        <v>24</v>
      </c>
      <c r="AW457" s="11" t="s">
        <v>41</v>
      </c>
      <c r="AX457" s="11" t="s">
        <v>78</v>
      </c>
      <c r="AY457" s="241" t="s">
        <v>154</v>
      </c>
    </row>
    <row r="458" s="12" customFormat="1">
      <c r="B458" s="242"/>
      <c r="C458" s="243"/>
      <c r="D458" s="233" t="s">
        <v>164</v>
      </c>
      <c r="E458" s="244" t="s">
        <v>22</v>
      </c>
      <c r="F458" s="245" t="s">
        <v>950</v>
      </c>
      <c r="G458" s="243"/>
      <c r="H458" s="246">
        <v>11.300000000000001</v>
      </c>
      <c r="I458" s="247"/>
      <c r="J458" s="243"/>
      <c r="K458" s="243"/>
      <c r="L458" s="248"/>
      <c r="M458" s="249"/>
      <c r="N458" s="250"/>
      <c r="O458" s="250"/>
      <c r="P458" s="250"/>
      <c r="Q458" s="250"/>
      <c r="R458" s="250"/>
      <c r="S458" s="250"/>
      <c r="T458" s="251"/>
      <c r="AT458" s="252" t="s">
        <v>164</v>
      </c>
      <c r="AU458" s="252" t="s">
        <v>87</v>
      </c>
      <c r="AV458" s="12" t="s">
        <v>87</v>
      </c>
      <c r="AW458" s="12" t="s">
        <v>41</v>
      </c>
      <c r="AX458" s="12" t="s">
        <v>78</v>
      </c>
      <c r="AY458" s="252" t="s">
        <v>154</v>
      </c>
    </row>
    <row r="459" s="11" customFormat="1">
      <c r="B459" s="231"/>
      <c r="C459" s="232"/>
      <c r="D459" s="233" t="s">
        <v>164</v>
      </c>
      <c r="E459" s="234" t="s">
        <v>22</v>
      </c>
      <c r="F459" s="235" t="s">
        <v>951</v>
      </c>
      <c r="G459" s="232"/>
      <c r="H459" s="234" t="s">
        <v>22</v>
      </c>
      <c r="I459" s="236"/>
      <c r="J459" s="232"/>
      <c r="K459" s="232"/>
      <c r="L459" s="237"/>
      <c r="M459" s="238"/>
      <c r="N459" s="239"/>
      <c r="O459" s="239"/>
      <c r="P459" s="239"/>
      <c r="Q459" s="239"/>
      <c r="R459" s="239"/>
      <c r="S459" s="239"/>
      <c r="T459" s="240"/>
      <c r="AT459" s="241" t="s">
        <v>164</v>
      </c>
      <c r="AU459" s="241" t="s">
        <v>87</v>
      </c>
      <c r="AV459" s="11" t="s">
        <v>24</v>
      </c>
      <c r="AW459" s="11" t="s">
        <v>41</v>
      </c>
      <c r="AX459" s="11" t="s">
        <v>78</v>
      </c>
      <c r="AY459" s="241" t="s">
        <v>154</v>
      </c>
    </row>
    <row r="460" s="12" customFormat="1">
      <c r="B460" s="242"/>
      <c r="C460" s="243"/>
      <c r="D460" s="233" t="s">
        <v>164</v>
      </c>
      <c r="E460" s="244" t="s">
        <v>22</v>
      </c>
      <c r="F460" s="245" t="s">
        <v>976</v>
      </c>
      <c r="G460" s="243"/>
      <c r="H460" s="246">
        <v>5.5</v>
      </c>
      <c r="I460" s="247"/>
      <c r="J460" s="243"/>
      <c r="K460" s="243"/>
      <c r="L460" s="248"/>
      <c r="M460" s="249"/>
      <c r="N460" s="250"/>
      <c r="O460" s="250"/>
      <c r="P460" s="250"/>
      <c r="Q460" s="250"/>
      <c r="R460" s="250"/>
      <c r="S460" s="250"/>
      <c r="T460" s="251"/>
      <c r="AT460" s="252" t="s">
        <v>164</v>
      </c>
      <c r="AU460" s="252" t="s">
        <v>87</v>
      </c>
      <c r="AV460" s="12" t="s">
        <v>87</v>
      </c>
      <c r="AW460" s="12" t="s">
        <v>41</v>
      </c>
      <c r="AX460" s="12" t="s">
        <v>78</v>
      </c>
      <c r="AY460" s="252" t="s">
        <v>154</v>
      </c>
    </row>
    <row r="461" s="11" customFormat="1">
      <c r="B461" s="231"/>
      <c r="C461" s="232"/>
      <c r="D461" s="233" t="s">
        <v>164</v>
      </c>
      <c r="E461" s="234" t="s">
        <v>22</v>
      </c>
      <c r="F461" s="235" t="s">
        <v>953</v>
      </c>
      <c r="G461" s="232"/>
      <c r="H461" s="234" t="s">
        <v>22</v>
      </c>
      <c r="I461" s="236"/>
      <c r="J461" s="232"/>
      <c r="K461" s="232"/>
      <c r="L461" s="237"/>
      <c r="M461" s="238"/>
      <c r="N461" s="239"/>
      <c r="O461" s="239"/>
      <c r="P461" s="239"/>
      <c r="Q461" s="239"/>
      <c r="R461" s="239"/>
      <c r="S461" s="239"/>
      <c r="T461" s="240"/>
      <c r="AT461" s="241" t="s">
        <v>164</v>
      </c>
      <c r="AU461" s="241" t="s">
        <v>87</v>
      </c>
      <c r="AV461" s="11" t="s">
        <v>24</v>
      </c>
      <c r="AW461" s="11" t="s">
        <v>41</v>
      </c>
      <c r="AX461" s="11" t="s">
        <v>78</v>
      </c>
      <c r="AY461" s="241" t="s">
        <v>154</v>
      </c>
    </row>
    <row r="462" s="12" customFormat="1">
      <c r="B462" s="242"/>
      <c r="C462" s="243"/>
      <c r="D462" s="233" t="s">
        <v>164</v>
      </c>
      <c r="E462" s="244" t="s">
        <v>22</v>
      </c>
      <c r="F462" s="245" t="s">
        <v>977</v>
      </c>
      <c r="G462" s="243"/>
      <c r="H462" s="246">
        <v>6.0499999999999998</v>
      </c>
      <c r="I462" s="247"/>
      <c r="J462" s="243"/>
      <c r="K462" s="243"/>
      <c r="L462" s="248"/>
      <c r="M462" s="249"/>
      <c r="N462" s="250"/>
      <c r="O462" s="250"/>
      <c r="P462" s="250"/>
      <c r="Q462" s="250"/>
      <c r="R462" s="250"/>
      <c r="S462" s="250"/>
      <c r="T462" s="251"/>
      <c r="AT462" s="252" t="s">
        <v>164</v>
      </c>
      <c r="AU462" s="252" t="s">
        <v>87</v>
      </c>
      <c r="AV462" s="12" t="s">
        <v>87</v>
      </c>
      <c r="AW462" s="12" t="s">
        <v>41</v>
      </c>
      <c r="AX462" s="12" t="s">
        <v>78</v>
      </c>
      <c r="AY462" s="252" t="s">
        <v>154</v>
      </c>
    </row>
    <row r="463" s="11" customFormat="1">
      <c r="B463" s="231"/>
      <c r="C463" s="232"/>
      <c r="D463" s="233" t="s">
        <v>164</v>
      </c>
      <c r="E463" s="234" t="s">
        <v>22</v>
      </c>
      <c r="F463" s="235" t="s">
        <v>955</v>
      </c>
      <c r="G463" s="232"/>
      <c r="H463" s="234" t="s">
        <v>22</v>
      </c>
      <c r="I463" s="236"/>
      <c r="J463" s="232"/>
      <c r="K463" s="232"/>
      <c r="L463" s="237"/>
      <c r="M463" s="238"/>
      <c r="N463" s="239"/>
      <c r="O463" s="239"/>
      <c r="P463" s="239"/>
      <c r="Q463" s="239"/>
      <c r="R463" s="239"/>
      <c r="S463" s="239"/>
      <c r="T463" s="240"/>
      <c r="AT463" s="241" t="s">
        <v>164</v>
      </c>
      <c r="AU463" s="241" t="s">
        <v>87</v>
      </c>
      <c r="AV463" s="11" t="s">
        <v>24</v>
      </c>
      <c r="AW463" s="11" t="s">
        <v>41</v>
      </c>
      <c r="AX463" s="11" t="s">
        <v>78</v>
      </c>
      <c r="AY463" s="241" t="s">
        <v>154</v>
      </c>
    </row>
    <row r="464" s="12" customFormat="1">
      <c r="B464" s="242"/>
      <c r="C464" s="243"/>
      <c r="D464" s="233" t="s">
        <v>164</v>
      </c>
      <c r="E464" s="244" t="s">
        <v>22</v>
      </c>
      <c r="F464" s="245" t="s">
        <v>976</v>
      </c>
      <c r="G464" s="243"/>
      <c r="H464" s="246">
        <v>5.5</v>
      </c>
      <c r="I464" s="247"/>
      <c r="J464" s="243"/>
      <c r="K464" s="243"/>
      <c r="L464" s="248"/>
      <c r="M464" s="249"/>
      <c r="N464" s="250"/>
      <c r="O464" s="250"/>
      <c r="P464" s="250"/>
      <c r="Q464" s="250"/>
      <c r="R464" s="250"/>
      <c r="S464" s="250"/>
      <c r="T464" s="251"/>
      <c r="AT464" s="252" t="s">
        <v>164</v>
      </c>
      <c r="AU464" s="252" t="s">
        <v>87</v>
      </c>
      <c r="AV464" s="12" t="s">
        <v>87</v>
      </c>
      <c r="AW464" s="12" t="s">
        <v>41</v>
      </c>
      <c r="AX464" s="12" t="s">
        <v>78</v>
      </c>
      <c r="AY464" s="252" t="s">
        <v>154</v>
      </c>
    </row>
    <row r="465" s="11" customFormat="1">
      <c r="B465" s="231"/>
      <c r="C465" s="232"/>
      <c r="D465" s="233" t="s">
        <v>164</v>
      </c>
      <c r="E465" s="234" t="s">
        <v>22</v>
      </c>
      <c r="F465" s="235" t="s">
        <v>956</v>
      </c>
      <c r="G465" s="232"/>
      <c r="H465" s="234" t="s">
        <v>22</v>
      </c>
      <c r="I465" s="236"/>
      <c r="J465" s="232"/>
      <c r="K465" s="232"/>
      <c r="L465" s="237"/>
      <c r="M465" s="238"/>
      <c r="N465" s="239"/>
      <c r="O465" s="239"/>
      <c r="P465" s="239"/>
      <c r="Q465" s="239"/>
      <c r="R465" s="239"/>
      <c r="S465" s="239"/>
      <c r="T465" s="240"/>
      <c r="AT465" s="241" t="s">
        <v>164</v>
      </c>
      <c r="AU465" s="241" t="s">
        <v>87</v>
      </c>
      <c r="AV465" s="11" t="s">
        <v>24</v>
      </c>
      <c r="AW465" s="11" t="s">
        <v>41</v>
      </c>
      <c r="AX465" s="11" t="s">
        <v>78</v>
      </c>
      <c r="AY465" s="241" t="s">
        <v>154</v>
      </c>
    </row>
    <row r="466" s="12" customFormat="1">
      <c r="B466" s="242"/>
      <c r="C466" s="243"/>
      <c r="D466" s="233" t="s">
        <v>164</v>
      </c>
      <c r="E466" s="244" t="s">
        <v>22</v>
      </c>
      <c r="F466" s="245" t="s">
        <v>978</v>
      </c>
      <c r="G466" s="243"/>
      <c r="H466" s="246">
        <v>5.9500000000000002</v>
      </c>
      <c r="I466" s="247"/>
      <c r="J466" s="243"/>
      <c r="K466" s="243"/>
      <c r="L466" s="248"/>
      <c r="M466" s="249"/>
      <c r="N466" s="250"/>
      <c r="O466" s="250"/>
      <c r="P466" s="250"/>
      <c r="Q466" s="250"/>
      <c r="R466" s="250"/>
      <c r="S466" s="250"/>
      <c r="T466" s="251"/>
      <c r="AT466" s="252" t="s">
        <v>164</v>
      </c>
      <c r="AU466" s="252" t="s">
        <v>87</v>
      </c>
      <c r="AV466" s="12" t="s">
        <v>87</v>
      </c>
      <c r="AW466" s="12" t="s">
        <v>41</v>
      </c>
      <c r="AX466" s="12" t="s">
        <v>78</v>
      </c>
      <c r="AY466" s="252" t="s">
        <v>154</v>
      </c>
    </row>
    <row r="467" s="11" customFormat="1">
      <c r="B467" s="231"/>
      <c r="C467" s="232"/>
      <c r="D467" s="233" t="s">
        <v>164</v>
      </c>
      <c r="E467" s="234" t="s">
        <v>22</v>
      </c>
      <c r="F467" s="235" t="s">
        <v>958</v>
      </c>
      <c r="G467" s="232"/>
      <c r="H467" s="234" t="s">
        <v>22</v>
      </c>
      <c r="I467" s="236"/>
      <c r="J467" s="232"/>
      <c r="K467" s="232"/>
      <c r="L467" s="237"/>
      <c r="M467" s="238"/>
      <c r="N467" s="239"/>
      <c r="O467" s="239"/>
      <c r="P467" s="239"/>
      <c r="Q467" s="239"/>
      <c r="R467" s="239"/>
      <c r="S467" s="239"/>
      <c r="T467" s="240"/>
      <c r="AT467" s="241" t="s">
        <v>164</v>
      </c>
      <c r="AU467" s="241" t="s">
        <v>87</v>
      </c>
      <c r="AV467" s="11" t="s">
        <v>24</v>
      </c>
      <c r="AW467" s="11" t="s">
        <v>41</v>
      </c>
      <c r="AX467" s="11" t="s">
        <v>78</v>
      </c>
      <c r="AY467" s="241" t="s">
        <v>154</v>
      </c>
    </row>
    <row r="468" s="12" customFormat="1">
      <c r="B468" s="242"/>
      <c r="C468" s="243"/>
      <c r="D468" s="233" t="s">
        <v>164</v>
      </c>
      <c r="E468" s="244" t="s">
        <v>22</v>
      </c>
      <c r="F468" s="245" t="s">
        <v>976</v>
      </c>
      <c r="G468" s="243"/>
      <c r="H468" s="246">
        <v>5.5</v>
      </c>
      <c r="I468" s="247"/>
      <c r="J468" s="243"/>
      <c r="K468" s="243"/>
      <c r="L468" s="248"/>
      <c r="M468" s="249"/>
      <c r="N468" s="250"/>
      <c r="O468" s="250"/>
      <c r="P468" s="250"/>
      <c r="Q468" s="250"/>
      <c r="R468" s="250"/>
      <c r="S468" s="250"/>
      <c r="T468" s="251"/>
      <c r="AT468" s="252" t="s">
        <v>164</v>
      </c>
      <c r="AU468" s="252" t="s">
        <v>87</v>
      </c>
      <c r="AV468" s="12" t="s">
        <v>87</v>
      </c>
      <c r="AW468" s="12" t="s">
        <v>41</v>
      </c>
      <c r="AX468" s="12" t="s">
        <v>78</v>
      </c>
      <c r="AY468" s="252" t="s">
        <v>154</v>
      </c>
    </row>
    <row r="469" s="11" customFormat="1">
      <c r="B469" s="231"/>
      <c r="C469" s="232"/>
      <c r="D469" s="233" t="s">
        <v>164</v>
      </c>
      <c r="E469" s="234" t="s">
        <v>22</v>
      </c>
      <c r="F469" s="235" t="s">
        <v>959</v>
      </c>
      <c r="G469" s="232"/>
      <c r="H469" s="234" t="s">
        <v>22</v>
      </c>
      <c r="I469" s="236"/>
      <c r="J469" s="232"/>
      <c r="K469" s="232"/>
      <c r="L469" s="237"/>
      <c r="M469" s="238"/>
      <c r="N469" s="239"/>
      <c r="O469" s="239"/>
      <c r="P469" s="239"/>
      <c r="Q469" s="239"/>
      <c r="R469" s="239"/>
      <c r="S469" s="239"/>
      <c r="T469" s="240"/>
      <c r="AT469" s="241" t="s">
        <v>164</v>
      </c>
      <c r="AU469" s="241" t="s">
        <v>87</v>
      </c>
      <c r="AV469" s="11" t="s">
        <v>24</v>
      </c>
      <c r="AW469" s="11" t="s">
        <v>41</v>
      </c>
      <c r="AX469" s="11" t="s">
        <v>78</v>
      </c>
      <c r="AY469" s="241" t="s">
        <v>154</v>
      </c>
    </row>
    <row r="470" s="12" customFormat="1">
      <c r="B470" s="242"/>
      <c r="C470" s="243"/>
      <c r="D470" s="233" t="s">
        <v>164</v>
      </c>
      <c r="E470" s="244" t="s">
        <v>22</v>
      </c>
      <c r="F470" s="245" t="s">
        <v>979</v>
      </c>
      <c r="G470" s="243"/>
      <c r="H470" s="246">
        <v>9.3000000000000007</v>
      </c>
      <c r="I470" s="247"/>
      <c r="J470" s="243"/>
      <c r="K470" s="243"/>
      <c r="L470" s="248"/>
      <c r="M470" s="249"/>
      <c r="N470" s="250"/>
      <c r="O470" s="250"/>
      <c r="P470" s="250"/>
      <c r="Q470" s="250"/>
      <c r="R470" s="250"/>
      <c r="S470" s="250"/>
      <c r="T470" s="251"/>
      <c r="AT470" s="252" t="s">
        <v>164</v>
      </c>
      <c r="AU470" s="252" t="s">
        <v>87</v>
      </c>
      <c r="AV470" s="12" t="s">
        <v>87</v>
      </c>
      <c r="AW470" s="12" t="s">
        <v>41</v>
      </c>
      <c r="AX470" s="12" t="s">
        <v>78</v>
      </c>
      <c r="AY470" s="252" t="s">
        <v>154</v>
      </c>
    </row>
    <row r="471" s="12" customFormat="1">
      <c r="B471" s="242"/>
      <c r="C471" s="243"/>
      <c r="D471" s="233" t="s">
        <v>164</v>
      </c>
      <c r="E471" s="243"/>
      <c r="F471" s="245" t="s">
        <v>980</v>
      </c>
      <c r="G471" s="243"/>
      <c r="H471" s="246">
        <v>69.430999999999997</v>
      </c>
      <c r="I471" s="247"/>
      <c r="J471" s="243"/>
      <c r="K471" s="243"/>
      <c r="L471" s="248"/>
      <c r="M471" s="249"/>
      <c r="N471" s="250"/>
      <c r="O471" s="250"/>
      <c r="P471" s="250"/>
      <c r="Q471" s="250"/>
      <c r="R471" s="250"/>
      <c r="S471" s="250"/>
      <c r="T471" s="251"/>
      <c r="AT471" s="252" t="s">
        <v>164</v>
      </c>
      <c r="AU471" s="252" t="s">
        <v>87</v>
      </c>
      <c r="AV471" s="12" t="s">
        <v>87</v>
      </c>
      <c r="AW471" s="12" t="s">
        <v>6</v>
      </c>
      <c r="AX471" s="12" t="s">
        <v>24</v>
      </c>
      <c r="AY471" s="252" t="s">
        <v>154</v>
      </c>
    </row>
    <row r="472" s="1" customFormat="1" ht="16.5" customHeight="1">
      <c r="B472" s="44"/>
      <c r="C472" s="219" t="s">
        <v>981</v>
      </c>
      <c r="D472" s="219" t="s">
        <v>157</v>
      </c>
      <c r="E472" s="220" t="s">
        <v>982</v>
      </c>
      <c r="F472" s="221" t="s">
        <v>983</v>
      </c>
      <c r="G472" s="222" t="s">
        <v>188</v>
      </c>
      <c r="H472" s="223">
        <v>96.950000000000003</v>
      </c>
      <c r="I472" s="224"/>
      <c r="J472" s="225">
        <f>ROUND(I472*H472,2)</f>
        <v>0</v>
      </c>
      <c r="K472" s="221" t="s">
        <v>161</v>
      </c>
      <c r="L472" s="70"/>
      <c r="M472" s="226" t="s">
        <v>22</v>
      </c>
      <c r="N472" s="227" t="s">
        <v>49</v>
      </c>
      <c r="O472" s="45"/>
      <c r="P472" s="228">
        <f>O472*H472</f>
        <v>0</v>
      </c>
      <c r="Q472" s="228">
        <v>0.00029999999999999997</v>
      </c>
      <c r="R472" s="228">
        <f>Q472*H472</f>
        <v>0.029085</v>
      </c>
      <c r="S472" s="228">
        <v>0</v>
      </c>
      <c r="T472" s="229">
        <f>S472*H472</f>
        <v>0</v>
      </c>
      <c r="AR472" s="22" t="s">
        <v>242</v>
      </c>
      <c r="AT472" s="22" t="s">
        <v>157</v>
      </c>
      <c r="AU472" s="22" t="s">
        <v>87</v>
      </c>
      <c r="AY472" s="22" t="s">
        <v>154</v>
      </c>
      <c r="BE472" s="230">
        <f>IF(N472="základní",J472,0)</f>
        <v>0</v>
      </c>
      <c r="BF472" s="230">
        <f>IF(N472="snížená",J472,0)</f>
        <v>0</v>
      </c>
      <c r="BG472" s="230">
        <f>IF(N472="zákl. přenesená",J472,0)</f>
        <v>0</v>
      </c>
      <c r="BH472" s="230">
        <f>IF(N472="sníž. přenesená",J472,0)</f>
        <v>0</v>
      </c>
      <c r="BI472" s="230">
        <f>IF(N472="nulová",J472,0)</f>
        <v>0</v>
      </c>
      <c r="BJ472" s="22" t="s">
        <v>24</v>
      </c>
      <c r="BK472" s="230">
        <f>ROUND(I472*H472,2)</f>
        <v>0</v>
      </c>
      <c r="BL472" s="22" t="s">
        <v>242</v>
      </c>
      <c r="BM472" s="22" t="s">
        <v>984</v>
      </c>
    </row>
    <row r="473" s="1" customFormat="1" ht="16.5" customHeight="1">
      <c r="B473" s="44"/>
      <c r="C473" s="219" t="s">
        <v>985</v>
      </c>
      <c r="D473" s="219" t="s">
        <v>157</v>
      </c>
      <c r="E473" s="220" t="s">
        <v>986</v>
      </c>
      <c r="F473" s="221" t="s">
        <v>987</v>
      </c>
      <c r="G473" s="222" t="s">
        <v>207</v>
      </c>
      <c r="H473" s="223">
        <v>66.125</v>
      </c>
      <c r="I473" s="224"/>
      <c r="J473" s="225">
        <f>ROUND(I473*H473,2)</f>
        <v>0</v>
      </c>
      <c r="K473" s="221" t="s">
        <v>161</v>
      </c>
      <c r="L473" s="70"/>
      <c r="M473" s="226" t="s">
        <v>22</v>
      </c>
      <c r="N473" s="227" t="s">
        <v>49</v>
      </c>
      <c r="O473" s="45"/>
      <c r="P473" s="228">
        <f>O473*H473</f>
        <v>0</v>
      </c>
      <c r="Q473" s="228">
        <v>3.0000000000000001E-05</v>
      </c>
      <c r="R473" s="228">
        <f>Q473*H473</f>
        <v>0.0019837499999999998</v>
      </c>
      <c r="S473" s="228">
        <v>0</v>
      </c>
      <c r="T473" s="229">
        <f>S473*H473</f>
        <v>0</v>
      </c>
      <c r="AR473" s="22" t="s">
        <v>242</v>
      </c>
      <c r="AT473" s="22" t="s">
        <v>157</v>
      </c>
      <c r="AU473" s="22" t="s">
        <v>87</v>
      </c>
      <c r="AY473" s="22" t="s">
        <v>154</v>
      </c>
      <c r="BE473" s="230">
        <f>IF(N473="základní",J473,0)</f>
        <v>0</v>
      </c>
      <c r="BF473" s="230">
        <f>IF(N473="snížená",J473,0)</f>
        <v>0</v>
      </c>
      <c r="BG473" s="230">
        <f>IF(N473="zákl. přenesená",J473,0)</f>
        <v>0</v>
      </c>
      <c r="BH473" s="230">
        <f>IF(N473="sníž. přenesená",J473,0)</f>
        <v>0</v>
      </c>
      <c r="BI473" s="230">
        <f>IF(N473="nulová",J473,0)</f>
        <v>0</v>
      </c>
      <c r="BJ473" s="22" t="s">
        <v>24</v>
      </c>
      <c r="BK473" s="230">
        <f>ROUND(I473*H473,2)</f>
        <v>0</v>
      </c>
      <c r="BL473" s="22" t="s">
        <v>242</v>
      </c>
      <c r="BM473" s="22" t="s">
        <v>988</v>
      </c>
    </row>
    <row r="474" s="1" customFormat="1" ht="16.5" customHeight="1">
      <c r="B474" s="44"/>
      <c r="C474" s="219" t="s">
        <v>989</v>
      </c>
      <c r="D474" s="219" t="s">
        <v>157</v>
      </c>
      <c r="E474" s="220" t="s">
        <v>990</v>
      </c>
      <c r="F474" s="221" t="s">
        <v>991</v>
      </c>
      <c r="G474" s="222" t="s">
        <v>207</v>
      </c>
      <c r="H474" s="223">
        <v>66.125</v>
      </c>
      <c r="I474" s="224"/>
      <c r="J474" s="225">
        <f>ROUND(I474*H474,2)</f>
        <v>0</v>
      </c>
      <c r="K474" s="221" t="s">
        <v>161</v>
      </c>
      <c r="L474" s="70"/>
      <c r="M474" s="226" t="s">
        <v>22</v>
      </c>
      <c r="N474" s="227" t="s">
        <v>49</v>
      </c>
      <c r="O474" s="45"/>
      <c r="P474" s="228">
        <f>O474*H474</f>
        <v>0</v>
      </c>
      <c r="Q474" s="228">
        <v>0.00048840000000000005</v>
      </c>
      <c r="R474" s="228">
        <f>Q474*H474</f>
        <v>0.032295450000000003</v>
      </c>
      <c r="S474" s="228">
        <v>0</v>
      </c>
      <c r="T474" s="229">
        <f>S474*H474</f>
        <v>0</v>
      </c>
      <c r="AR474" s="22" t="s">
        <v>242</v>
      </c>
      <c r="AT474" s="22" t="s">
        <v>157</v>
      </c>
      <c r="AU474" s="22" t="s">
        <v>87</v>
      </c>
      <c r="AY474" s="22" t="s">
        <v>154</v>
      </c>
      <c r="BE474" s="230">
        <f>IF(N474="základní",J474,0)</f>
        <v>0</v>
      </c>
      <c r="BF474" s="230">
        <f>IF(N474="snížená",J474,0)</f>
        <v>0</v>
      </c>
      <c r="BG474" s="230">
        <f>IF(N474="zákl. přenesená",J474,0)</f>
        <v>0</v>
      </c>
      <c r="BH474" s="230">
        <f>IF(N474="sníž. přenesená",J474,0)</f>
        <v>0</v>
      </c>
      <c r="BI474" s="230">
        <f>IF(N474="nulová",J474,0)</f>
        <v>0</v>
      </c>
      <c r="BJ474" s="22" t="s">
        <v>24</v>
      </c>
      <c r="BK474" s="230">
        <f>ROUND(I474*H474,2)</f>
        <v>0</v>
      </c>
      <c r="BL474" s="22" t="s">
        <v>242</v>
      </c>
      <c r="BM474" s="22" t="s">
        <v>992</v>
      </c>
    </row>
    <row r="475" s="1" customFormat="1" ht="38.25" customHeight="1">
      <c r="B475" s="44"/>
      <c r="C475" s="219" t="s">
        <v>993</v>
      </c>
      <c r="D475" s="219" t="s">
        <v>157</v>
      </c>
      <c r="E475" s="220" t="s">
        <v>994</v>
      </c>
      <c r="F475" s="221" t="s">
        <v>995</v>
      </c>
      <c r="G475" s="222" t="s">
        <v>173</v>
      </c>
      <c r="H475" s="223">
        <v>2.044</v>
      </c>
      <c r="I475" s="224"/>
      <c r="J475" s="225">
        <f>ROUND(I475*H475,2)</f>
        <v>0</v>
      </c>
      <c r="K475" s="221" t="s">
        <v>161</v>
      </c>
      <c r="L475" s="70"/>
      <c r="M475" s="226" t="s">
        <v>22</v>
      </c>
      <c r="N475" s="227" t="s">
        <v>49</v>
      </c>
      <c r="O475" s="45"/>
      <c r="P475" s="228">
        <f>O475*H475</f>
        <v>0</v>
      </c>
      <c r="Q475" s="228">
        <v>0</v>
      </c>
      <c r="R475" s="228">
        <f>Q475*H475</f>
        <v>0</v>
      </c>
      <c r="S475" s="228">
        <v>0</v>
      </c>
      <c r="T475" s="229">
        <f>S475*H475</f>
        <v>0</v>
      </c>
      <c r="AR475" s="22" t="s">
        <v>242</v>
      </c>
      <c r="AT475" s="22" t="s">
        <v>157</v>
      </c>
      <c r="AU475" s="22" t="s">
        <v>87</v>
      </c>
      <c r="AY475" s="22" t="s">
        <v>154</v>
      </c>
      <c r="BE475" s="230">
        <f>IF(N475="základní",J475,0)</f>
        <v>0</v>
      </c>
      <c r="BF475" s="230">
        <f>IF(N475="snížená",J475,0)</f>
        <v>0</v>
      </c>
      <c r="BG475" s="230">
        <f>IF(N475="zákl. přenesená",J475,0)</f>
        <v>0</v>
      </c>
      <c r="BH475" s="230">
        <f>IF(N475="sníž. přenesená",J475,0)</f>
        <v>0</v>
      </c>
      <c r="BI475" s="230">
        <f>IF(N475="nulová",J475,0)</f>
        <v>0</v>
      </c>
      <c r="BJ475" s="22" t="s">
        <v>24</v>
      </c>
      <c r="BK475" s="230">
        <f>ROUND(I475*H475,2)</f>
        <v>0</v>
      </c>
      <c r="BL475" s="22" t="s">
        <v>242</v>
      </c>
      <c r="BM475" s="22" t="s">
        <v>996</v>
      </c>
    </row>
    <row r="476" s="10" customFormat="1" ht="29.88" customHeight="1">
      <c r="B476" s="203"/>
      <c r="C476" s="204"/>
      <c r="D476" s="205" t="s">
        <v>77</v>
      </c>
      <c r="E476" s="217" t="s">
        <v>997</v>
      </c>
      <c r="F476" s="217" t="s">
        <v>998</v>
      </c>
      <c r="G476" s="204"/>
      <c r="H476" s="204"/>
      <c r="I476" s="207"/>
      <c r="J476" s="218">
        <f>BK476</f>
        <v>0</v>
      </c>
      <c r="K476" s="204"/>
      <c r="L476" s="209"/>
      <c r="M476" s="210"/>
      <c r="N476" s="211"/>
      <c r="O476" s="211"/>
      <c r="P476" s="212">
        <f>SUM(P477:P480)</f>
        <v>0</v>
      </c>
      <c r="Q476" s="211"/>
      <c r="R476" s="212">
        <f>SUM(R477:R480)</f>
        <v>0.0030999999999999999</v>
      </c>
      <c r="S476" s="211"/>
      <c r="T476" s="213">
        <f>SUM(T477:T480)</f>
        <v>0</v>
      </c>
      <c r="AR476" s="214" t="s">
        <v>87</v>
      </c>
      <c r="AT476" s="215" t="s">
        <v>77</v>
      </c>
      <c r="AU476" s="215" t="s">
        <v>24</v>
      </c>
      <c r="AY476" s="214" t="s">
        <v>154</v>
      </c>
      <c r="BK476" s="216">
        <f>SUM(BK477:BK480)</f>
        <v>0</v>
      </c>
    </row>
    <row r="477" s="1" customFormat="1" ht="25.5" customHeight="1">
      <c r="B477" s="44"/>
      <c r="C477" s="219" t="s">
        <v>999</v>
      </c>
      <c r="D477" s="219" t="s">
        <v>157</v>
      </c>
      <c r="E477" s="220" t="s">
        <v>1000</v>
      </c>
      <c r="F477" s="221" t="s">
        <v>1001</v>
      </c>
      <c r="G477" s="222" t="s">
        <v>188</v>
      </c>
      <c r="H477" s="223">
        <v>10</v>
      </c>
      <c r="I477" s="224"/>
      <c r="J477" s="225">
        <f>ROUND(I477*H477,2)</f>
        <v>0</v>
      </c>
      <c r="K477" s="221" t="s">
        <v>161</v>
      </c>
      <c r="L477" s="70"/>
      <c r="M477" s="226" t="s">
        <v>22</v>
      </c>
      <c r="N477" s="227" t="s">
        <v>49</v>
      </c>
      <c r="O477" s="45"/>
      <c r="P477" s="228">
        <f>O477*H477</f>
        <v>0</v>
      </c>
      <c r="Q477" s="228">
        <v>8.0000000000000007E-05</v>
      </c>
      <c r="R477" s="228">
        <f>Q477*H477</f>
        <v>0.00080000000000000004</v>
      </c>
      <c r="S477" s="228">
        <v>0</v>
      </c>
      <c r="T477" s="229">
        <f>S477*H477</f>
        <v>0</v>
      </c>
      <c r="AR477" s="22" t="s">
        <v>242</v>
      </c>
      <c r="AT477" s="22" t="s">
        <v>157</v>
      </c>
      <c r="AU477" s="22" t="s">
        <v>87</v>
      </c>
      <c r="AY477" s="22" t="s">
        <v>154</v>
      </c>
      <c r="BE477" s="230">
        <f>IF(N477="základní",J477,0)</f>
        <v>0</v>
      </c>
      <c r="BF477" s="230">
        <f>IF(N477="snížená",J477,0)</f>
        <v>0</v>
      </c>
      <c r="BG477" s="230">
        <f>IF(N477="zákl. přenesená",J477,0)</f>
        <v>0</v>
      </c>
      <c r="BH477" s="230">
        <f>IF(N477="sníž. přenesená",J477,0)</f>
        <v>0</v>
      </c>
      <c r="BI477" s="230">
        <f>IF(N477="nulová",J477,0)</f>
        <v>0</v>
      </c>
      <c r="BJ477" s="22" t="s">
        <v>24</v>
      </c>
      <c r="BK477" s="230">
        <f>ROUND(I477*H477,2)</f>
        <v>0</v>
      </c>
      <c r="BL477" s="22" t="s">
        <v>242</v>
      </c>
      <c r="BM477" s="22" t="s">
        <v>1002</v>
      </c>
    </row>
    <row r="478" s="1" customFormat="1" ht="25.5" customHeight="1">
      <c r="B478" s="44"/>
      <c r="C478" s="219" t="s">
        <v>1003</v>
      </c>
      <c r="D478" s="219" t="s">
        <v>157</v>
      </c>
      <c r="E478" s="220" t="s">
        <v>1004</v>
      </c>
      <c r="F478" s="221" t="s">
        <v>1005</v>
      </c>
      <c r="G478" s="222" t="s">
        <v>188</v>
      </c>
      <c r="H478" s="223">
        <v>10</v>
      </c>
      <c r="I478" s="224"/>
      <c r="J478" s="225">
        <f>ROUND(I478*H478,2)</f>
        <v>0</v>
      </c>
      <c r="K478" s="221" t="s">
        <v>161</v>
      </c>
      <c r="L478" s="70"/>
      <c r="M478" s="226" t="s">
        <v>22</v>
      </c>
      <c r="N478" s="227" t="s">
        <v>49</v>
      </c>
      <c r="O478" s="45"/>
      <c r="P478" s="228">
        <f>O478*H478</f>
        <v>0</v>
      </c>
      <c r="Q478" s="228">
        <v>0.00023000000000000001</v>
      </c>
      <c r="R478" s="228">
        <f>Q478*H478</f>
        <v>0.0023</v>
      </c>
      <c r="S478" s="228">
        <v>0</v>
      </c>
      <c r="T478" s="229">
        <f>S478*H478</f>
        <v>0</v>
      </c>
      <c r="AR478" s="22" t="s">
        <v>242</v>
      </c>
      <c r="AT478" s="22" t="s">
        <v>157</v>
      </c>
      <c r="AU478" s="22" t="s">
        <v>87</v>
      </c>
      <c r="AY478" s="22" t="s">
        <v>154</v>
      </c>
      <c r="BE478" s="230">
        <f>IF(N478="základní",J478,0)</f>
        <v>0</v>
      </c>
      <c r="BF478" s="230">
        <f>IF(N478="snížená",J478,0)</f>
        <v>0</v>
      </c>
      <c r="BG478" s="230">
        <f>IF(N478="zákl. přenesená",J478,0)</f>
        <v>0</v>
      </c>
      <c r="BH478" s="230">
        <f>IF(N478="sníž. přenesená",J478,0)</f>
        <v>0</v>
      </c>
      <c r="BI478" s="230">
        <f>IF(N478="nulová",J478,0)</f>
        <v>0</v>
      </c>
      <c r="BJ478" s="22" t="s">
        <v>24</v>
      </c>
      <c r="BK478" s="230">
        <f>ROUND(I478*H478,2)</f>
        <v>0</v>
      </c>
      <c r="BL478" s="22" t="s">
        <v>242</v>
      </c>
      <c r="BM478" s="22" t="s">
        <v>1006</v>
      </c>
    </row>
    <row r="479" s="11" customFormat="1">
      <c r="B479" s="231"/>
      <c r="C479" s="232"/>
      <c r="D479" s="233" t="s">
        <v>164</v>
      </c>
      <c r="E479" s="234" t="s">
        <v>22</v>
      </c>
      <c r="F479" s="235" t="s">
        <v>1007</v>
      </c>
      <c r="G479" s="232"/>
      <c r="H479" s="234" t="s">
        <v>22</v>
      </c>
      <c r="I479" s="236"/>
      <c r="J479" s="232"/>
      <c r="K479" s="232"/>
      <c r="L479" s="237"/>
      <c r="M479" s="238"/>
      <c r="N479" s="239"/>
      <c r="O479" s="239"/>
      <c r="P479" s="239"/>
      <c r="Q479" s="239"/>
      <c r="R479" s="239"/>
      <c r="S479" s="239"/>
      <c r="T479" s="240"/>
      <c r="AT479" s="241" t="s">
        <v>164</v>
      </c>
      <c r="AU479" s="241" t="s">
        <v>87</v>
      </c>
      <c r="AV479" s="11" t="s">
        <v>24</v>
      </c>
      <c r="AW479" s="11" t="s">
        <v>41</v>
      </c>
      <c r="AX479" s="11" t="s">
        <v>78</v>
      </c>
      <c r="AY479" s="241" t="s">
        <v>154</v>
      </c>
    </row>
    <row r="480" s="12" customFormat="1">
      <c r="B480" s="242"/>
      <c r="C480" s="243"/>
      <c r="D480" s="233" t="s">
        <v>164</v>
      </c>
      <c r="E480" s="244" t="s">
        <v>22</v>
      </c>
      <c r="F480" s="245" t="s">
        <v>29</v>
      </c>
      <c r="G480" s="243"/>
      <c r="H480" s="246">
        <v>10</v>
      </c>
      <c r="I480" s="247"/>
      <c r="J480" s="243"/>
      <c r="K480" s="243"/>
      <c r="L480" s="248"/>
      <c r="M480" s="249"/>
      <c r="N480" s="250"/>
      <c r="O480" s="250"/>
      <c r="P480" s="250"/>
      <c r="Q480" s="250"/>
      <c r="R480" s="250"/>
      <c r="S480" s="250"/>
      <c r="T480" s="251"/>
      <c r="AT480" s="252" t="s">
        <v>164</v>
      </c>
      <c r="AU480" s="252" t="s">
        <v>87</v>
      </c>
      <c r="AV480" s="12" t="s">
        <v>87</v>
      </c>
      <c r="AW480" s="12" t="s">
        <v>41</v>
      </c>
      <c r="AX480" s="12" t="s">
        <v>78</v>
      </c>
      <c r="AY480" s="252" t="s">
        <v>154</v>
      </c>
    </row>
    <row r="481" s="10" customFormat="1" ht="29.88" customHeight="1">
      <c r="B481" s="203"/>
      <c r="C481" s="204"/>
      <c r="D481" s="205" t="s">
        <v>77</v>
      </c>
      <c r="E481" s="217" t="s">
        <v>1008</v>
      </c>
      <c r="F481" s="217" t="s">
        <v>1009</v>
      </c>
      <c r="G481" s="204"/>
      <c r="H481" s="204"/>
      <c r="I481" s="207"/>
      <c r="J481" s="218">
        <f>BK481</f>
        <v>0</v>
      </c>
      <c r="K481" s="204"/>
      <c r="L481" s="209"/>
      <c r="M481" s="210"/>
      <c r="N481" s="211"/>
      <c r="O481" s="211"/>
      <c r="P481" s="212">
        <f>SUM(P482:P503)</f>
        <v>0</v>
      </c>
      <c r="Q481" s="211"/>
      <c r="R481" s="212">
        <f>SUM(R482:R503)</f>
        <v>0.69285931056000005</v>
      </c>
      <c r="S481" s="211"/>
      <c r="T481" s="213">
        <f>SUM(T482:T503)</f>
        <v>0.16518996</v>
      </c>
      <c r="AR481" s="214" t="s">
        <v>87</v>
      </c>
      <c r="AT481" s="215" t="s">
        <v>77</v>
      </c>
      <c r="AU481" s="215" t="s">
        <v>24</v>
      </c>
      <c r="AY481" s="214" t="s">
        <v>154</v>
      </c>
      <c r="BK481" s="216">
        <f>SUM(BK482:BK503)</f>
        <v>0</v>
      </c>
    </row>
    <row r="482" s="1" customFormat="1" ht="16.5" customHeight="1">
      <c r="B482" s="44"/>
      <c r="C482" s="219" t="s">
        <v>1010</v>
      </c>
      <c r="D482" s="219" t="s">
        <v>157</v>
      </c>
      <c r="E482" s="220" t="s">
        <v>1011</v>
      </c>
      <c r="F482" s="221" t="s">
        <v>1012</v>
      </c>
      <c r="G482" s="222" t="s">
        <v>188</v>
      </c>
      <c r="H482" s="223">
        <v>318.132</v>
      </c>
      <c r="I482" s="224"/>
      <c r="J482" s="225">
        <f>ROUND(I482*H482,2)</f>
        <v>0</v>
      </c>
      <c r="K482" s="221" t="s">
        <v>161</v>
      </c>
      <c r="L482" s="70"/>
      <c r="M482" s="226" t="s">
        <v>22</v>
      </c>
      <c r="N482" s="227" t="s">
        <v>49</v>
      </c>
      <c r="O482" s="45"/>
      <c r="P482" s="228">
        <f>O482*H482</f>
        <v>0</v>
      </c>
      <c r="Q482" s="228">
        <v>0</v>
      </c>
      <c r="R482" s="228">
        <f>Q482*H482</f>
        <v>0</v>
      </c>
      <c r="S482" s="228">
        <v>0</v>
      </c>
      <c r="T482" s="229">
        <f>S482*H482</f>
        <v>0</v>
      </c>
      <c r="AR482" s="22" t="s">
        <v>242</v>
      </c>
      <c r="AT482" s="22" t="s">
        <v>157</v>
      </c>
      <c r="AU482" s="22" t="s">
        <v>87</v>
      </c>
      <c r="AY482" s="22" t="s">
        <v>154</v>
      </c>
      <c r="BE482" s="230">
        <f>IF(N482="základní",J482,0)</f>
        <v>0</v>
      </c>
      <c r="BF482" s="230">
        <f>IF(N482="snížená",J482,0)</f>
        <v>0</v>
      </c>
      <c r="BG482" s="230">
        <f>IF(N482="zákl. přenesená",J482,0)</f>
        <v>0</v>
      </c>
      <c r="BH482" s="230">
        <f>IF(N482="sníž. přenesená",J482,0)</f>
        <v>0</v>
      </c>
      <c r="BI482" s="230">
        <f>IF(N482="nulová",J482,0)</f>
        <v>0</v>
      </c>
      <c r="BJ482" s="22" t="s">
        <v>24</v>
      </c>
      <c r="BK482" s="230">
        <f>ROUND(I482*H482,2)</f>
        <v>0</v>
      </c>
      <c r="BL482" s="22" t="s">
        <v>242</v>
      </c>
      <c r="BM482" s="22" t="s">
        <v>1013</v>
      </c>
    </row>
    <row r="483" s="12" customFormat="1">
      <c r="B483" s="242"/>
      <c r="C483" s="243"/>
      <c r="D483" s="233" t="s">
        <v>164</v>
      </c>
      <c r="E483" s="244" t="s">
        <v>22</v>
      </c>
      <c r="F483" s="245" t="s">
        <v>1014</v>
      </c>
      <c r="G483" s="243"/>
      <c r="H483" s="246">
        <v>318.132</v>
      </c>
      <c r="I483" s="247"/>
      <c r="J483" s="243"/>
      <c r="K483" s="243"/>
      <c r="L483" s="248"/>
      <c r="M483" s="249"/>
      <c r="N483" s="250"/>
      <c r="O483" s="250"/>
      <c r="P483" s="250"/>
      <c r="Q483" s="250"/>
      <c r="R483" s="250"/>
      <c r="S483" s="250"/>
      <c r="T483" s="251"/>
      <c r="AT483" s="252" t="s">
        <v>164</v>
      </c>
      <c r="AU483" s="252" t="s">
        <v>87</v>
      </c>
      <c r="AV483" s="12" t="s">
        <v>87</v>
      </c>
      <c r="AW483" s="12" t="s">
        <v>41</v>
      </c>
      <c r="AX483" s="12" t="s">
        <v>78</v>
      </c>
      <c r="AY483" s="252" t="s">
        <v>154</v>
      </c>
    </row>
    <row r="484" s="1" customFormat="1" ht="16.5" customHeight="1">
      <c r="B484" s="44"/>
      <c r="C484" s="219" t="s">
        <v>1015</v>
      </c>
      <c r="D484" s="219" t="s">
        <v>157</v>
      </c>
      <c r="E484" s="220" t="s">
        <v>1016</v>
      </c>
      <c r="F484" s="221" t="s">
        <v>1017</v>
      </c>
      <c r="G484" s="222" t="s">
        <v>188</v>
      </c>
      <c r="H484" s="223">
        <v>318.132</v>
      </c>
      <c r="I484" s="224"/>
      <c r="J484" s="225">
        <f>ROUND(I484*H484,2)</f>
        <v>0</v>
      </c>
      <c r="K484" s="221" t="s">
        <v>161</v>
      </c>
      <c r="L484" s="70"/>
      <c r="M484" s="226" t="s">
        <v>22</v>
      </c>
      <c r="N484" s="227" t="s">
        <v>49</v>
      </c>
      <c r="O484" s="45"/>
      <c r="P484" s="228">
        <f>O484*H484</f>
        <v>0</v>
      </c>
      <c r="Q484" s="228">
        <v>2.08E-06</v>
      </c>
      <c r="R484" s="228">
        <f>Q484*H484</f>
        <v>0.00066171456000000003</v>
      </c>
      <c r="S484" s="228">
        <v>0.00014999999999999999</v>
      </c>
      <c r="T484" s="229">
        <f>S484*H484</f>
        <v>0.0477198</v>
      </c>
      <c r="AR484" s="22" t="s">
        <v>242</v>
      </c>
      <c r="AT484" s="22" t="s">
        <v>157</v>
      </c>
      <c r="AU484" s="22" t="s">
        <v>87</v>
      </c>
      <c r="AY484" s="22" t="s">
        <v>154</v>
      </c>
      <c r="BE484" s="230">
        <f>IF(N484="základní",J484,0)</f>
        <v>0</v>
      </c>
      <c r="BF484" s="230">
        <f>IF(N484="snížená",J484,0)</f>
        <v>0</v>
      </c>
      <c r="BG484" s="230">
        <f>IF(N484="zákl. přenesená",J484,0)</f>
        <v>0</v>
      </c>
      <c r="BH484" s="230">
        <f>IF(N484="sníž. přenesená",J484,0)</f>
        <v>0</v>
      </c>
      <c r="BI484" s="230">
        <f>IF(N484="nulová",J484,0)</f>
        <v>0</v>
      </c>
      <c r="BJ484" s="22" t="s">
        <v>24</v>
      </c>
      <c r="BK484" s="230">
        <f>ROUND(I484*H484,2)</f>
        <v>0</v>
      </c>
      <c r="BL484" s="22" t="s">
        <v>242</v>
      </c>
      <c r="BM484" s="22" t="s">
        <v>1018</v>
      </c>
    </row>
    <row r="485" s="1" customFormat="1" ht="16.5" customHeight="1">
      <c r="B485" s="44"/>
      <c r="C485" s="219" t="s">
        <v>1019</v>
      </c>
      <c r="D485" s="219" t="s">
        <v>157</v>
      </c>
      <c r="E485" s="220" t="s">
        <v>1020</v>
      </c>
      <c r="F485" s="221" t="s">
        <v>1021</v>
      </c>
      <c r="G485" s="222" t="s">
        <v>188</v>
      </c>
      <c r="H485" s="223">
        <v>378.93599999999998</v>
      </c>
      <c r="I485" s="224"/>
      <c r="J485" s="225">
        <f>ROUND(I485*H485,2)</f>
        <v>0</v>
      </c>
      <c r="K485" s="221" t="s">
        <v>161</v>
      </c>
      <c r="L485" s="70"/>
      <c r="M485" s="226" t="s">
        <v>22</v>
      </c>
      <c r="N485" s="227" t="s">
        <v>49</v>
      </c>
      <c r="O485" s="45"/>
      <c r="P485" s="228">
        <f>O485*H485</f>
        <v>0</v>
      </c>
      <c r="Q485" s="228">
        <v>0.001</v>
      </c>
      <c r="R485" s="228">
        <f>Q485*H485</f>
        <v>0.378936</v>
      </c>
      <c r="S485" s="228">
        <v>0.00031</v>
      </c>
      <c r="T485" s="229">
        <f>S485*H485</f>
        <v>0.11747015999999999</v>
      </c>
      <c r="AR485" s="22" t="s">
        <v>242</v>
      </c>
      <c r="AT485" s="22" t="s">
        <v>157</v>
      </c>
      <c r="AU485" s="22" t="s">
        <v>87</v>
      </c>
      <c r="AY485" s="22" t="s">
        <v>154</v>
      </c>
      <c r="BE485" s="230">
        <f>IF(N485="základní",J485,0)</f>
        <v>0</v>
      </c>
      <c r="BF485" s="230">
        <f>IF(N485="snížená",J485,0)</f>
        <v>0</v>
      </c>
      <c r="BG485" s="230">
        <f>IF(N485="zákl. přenesená",J485,0)</f>
        <v>0</v>
      </c>
      <c r="BH485" s="230">
        <f>IF(N485="sníž. přenesená",J485,0)</f>
        <v>0</v>
      </c>
      <c r="BI485" s="230">
        <f>IF(N485="nulová",J485,0)</f>
        <v>0</v>
      </c>
      <c r="BJ485" s="22" t="s">
        <v>24</v>
      </c>
      <c r="BK485" s="230">
        <f>ROUND(I485*H485,2)</f>
        <v>0</v>
      </c>
      <c r="BL485" s="22" t="s">
        <v>242</v>
      </c>
      <c r="BM485" s="22" t="s">
        <v>1022</v>
      </c>
    </row>
    <row r="486" s="11" customFormat="1">
      <c r="B486" s="231"/>
      <c r="C486" s="232"/>
      <c r="D486" s="233" t="s">
        <v>164</v>
      </c>
      <c r="E486" s="234" t="s">
        <v>22</v>
      </c>
      <c r="F486" s="235" t="s">
        <v>1023</v>
      </c>
      <c r="G486" s="232"/>
      <c r="H486" s="234" t="s">
        <v>22</v>
      </c>
      <c r="I486" s="236"/>
      <c r="J486" s="232"/>
      <c r="K486" s="232"/>
      <c r="L486" s="237"/>
      <c r="M486" s="238"/>
      <c r="N486" s="239"/>
      <c r="O486" s="239"/>
      <c r="P486" s="239"/>
      <c r="Q486" s="239"/>
      <c r="R486" s="239"/>
      <c r="S486" s="239"/>
      <c r="T486" s="240"/>
      <c r="AT486" s="241" t="s">
        <v>164</v>
      </c>
      <c r="AU486" s="241" t="s">
        <v>87</v>
      </c>
      <c r="AV486" s="11" t="s">
        <v>24</v>
      </c>
      <c r="AW486" s="11" t="s">
        <v>41</v>
      </c>
      <c r="AX486" s="11" t="s">
        <v>78</v>
      </c>
      <c r="AY486" s="241" t="s">
        <v>154</v>
      </c>
    </row>
    <row r="487" s="12" customFormat="1">
      <c r="B487" s="242"/>
      <c r="C487" s="243"/>
      <c r="D487" s="233" t="s">
        <v>164</v>
      </c>
      <c r="E487" s="244" t="s">
        <v>22</v>
      </c>
      <c r="F487" s="245" t="s">
        <v>224</v>
      </c>
      <c r="G487" s="243"/>
      <c r="H487" s="246">
        <v>188.11000000000001</v>
      </c>
      <c r="I487" s="247"/>
      <c r="J487" s="243"/>
      <c r="K487" s="243"/>
      <c r="L487" s="248"/>
      <c r="M487" s="249"/>
      <c r="N487" s="250"/>
      <c r="O487" s="250"/>
      <c r="P487" s="250"/>
      <c r="Q487" s="250"/>
      <c r="R487" s="250"/>
      <c r="S487" s="250"/>
      <c r="T487" s="251"/>
      <c r="AT487" s="252" t="s">
        <v>164</v>
      </c>
      <c r="AU487" s="252" t="s">
        <v>87</v>
      </c>
      <c r="AV487" s="12" t="s">
        <v>87</v>
      </c>
      <c r="AW487" s="12" t="s">
        <v>41</v>
      </c>
      <c r="AX487" s="12" t="s">
        <v>78</v>
      </c>
      <c r="AY487" s="252" t="s">
        <v>154</v>
      </c>
    </row>
    <row r="488" s="11" customFormat="1">
      <c r="B488" s="231"/>
      <c r="C488" s="232"/>
      <c r="D488" s="233" t="s">
        <v>164</v>
      </c>
      <c r="E488" s="234" t="s">
        <v>22</v>
      </c>
      <c r="F488" s="235" t="s">
        <v>1024</v>
      </c>
      <c r="G488" s="232"/>
      <c r="H488" s="234" t="s">
        <v>22</v>
      </c>
      <c r="I488" s="236"/>
      <c r="J488" s="232"/>
      <c r="K488" s="232"/>
      <c r="L488" s="237"/>
      <c r="M488" s="238"/>
      <c r="N488" s="239"/>
      <c r="O488" s="239"/>
      <c r="P488" s="239"/>
      <c r="Q488" s="239"/>
      <c r="R488" s="239"/>
      <c r="S488" s="239"/>
      <c r="T488" s="240"/>
      <c r="AT488" s="241" t="s">
        <v>164</v>
      </c>
      <c r="AU488" s="241" t="s">
        <v>87</v>
      </c>
      <c r="AV488" s="11" t="s">
        <v>24</v>
      </c>
      <c r="AW488" s="11" t="s">
        <v>41</v>
      </c>
      <c r="AX488" s="11" t="s">
        <v>78</v>
      </c>
      <c r="AY488" s="241" t="s">
        <v>154</v>
      </c>
    </row>
    <row r="489" s="12" customFormat="1">
      <c r="B489" s="242"/>
      <c r="C489" s="243"/>
      <c r="D489" s="233" t="s">
        <v>164</v>
      </c>
      <c r="E489" s="244" t="s">
        <v>22</v>
      </c>
      <c r="F489" s="245" t="s">
        <v>1025</v>
      </c>
      <c r="G489" s="243"/>
      <c r="H489" s="246">
        <v>190.82599999999999</v>
      </c>
      <c r="I489" s="247"/>
      <c r="J489" s="243"/>
      <c r="K489" s="243"/>
      <c r="L489" s="248"/>
      <c r="M489" s="249"/>
      <c r="N489" s="250"/>
      <c r="O489" s="250"/>
      <c r="P489" s="250"/>
      <c r="Q489" s="250"/>
      <c r="R489" s="250"/>
      <c r="S489" s="250"/>
      <c r="T489" s="251"/>
      <c r="AT489" s="252" t="s">
        <v>164</v>
      </c>
      <c r="AU489" s="252" t="s">
        <v>87</v>
      </c>
      <c r="AV489" s="12" t="s">
        <v>87</v>
      </c>
      <c r="AW489" s="12" t="s">
        <v>41</v>
      </c>
      <c r="AX489" s="12" t="s">
        <v>78</v>
      </c>
      <c r="AY489" s="252" t="s">
        <v>154</v>
      </c>
    </row>
    <row r="490" s="1" customFormat="1" ht="16.5" customHeight="1">
      <c r="B490" s="44"/>
      <c r="C490" s="219" t="s">
        <v>1026</v>
      </c>
      <c r="D490" s="219" t="s">
        <v>157</v>
      </c>
      <c r="E490" s="220" t="s">
        <v>1027</v>
      </c>
      <c r="F490" s="221" t="s">
        <v>1028</v>
      </c>
      <c r="G490" s="222" t="s">
        <v>188</v>
      </c>
      <c r="H490" s="223">
        <v>378.93599999999998</v>
      </c>
      <c r="I490" s="224"/>
      <c r="J490" s="225">
        <f>ROUND(I490*H490,2)</f>
        <v>0</v>
      </c>
      <c r="K490" s="221" t="s">
        <v>161</v>
      </c>
      <c r="L490" s="70"/>
      <c r="M490" s="226" t="s">
        <v>22</v>
      </c>
      <c r="N490" s="227" t="s">
        <v>49</v>
      </c>
      <c r="O490" s="45"/>
      <c r="P490" s="228">
        <f>O490*H490</f>
        <v>0</v>
      </c>
      <c r="Q490" s="228">
        <v>0</v>
      </c>
      <c r="R490" s="228">
        <f>Q490*H490</f>
        <v>0</v>
      </c>
      <c r="S490" s="228">
        <v>0</v>
      </c>
      <c r="T490" s="229">
        <f>S490*H490</f>
        <v>0</v>
      </c>
      <c r="AR490" s="22" t="s">
        <v>242</v>
      </c>
      <c r="AT490" s="22" t="s">
        <v>157</v>
      </c>
      <c r="AU490" s="22" t="s">
        <v>87</v>
      </c>
      <c r="AY490" s="22" t="s">
        <v>154</v>
      </c>
      <c r="BE490" s="230">
        <f>IF(N490="základní",J490,0)</f>
        <v>0</v>
      </c>
      <c r="BF490" s="230">
        <f>IF(N490="snížená",J490,0)</f>
        <v>0</v>
      </c>
      <c r="BG490" s="230">
        <f>IF(N490="zákl. přenesená",J490,0)</f>
        <v>0</v>
      </c>
      <c r="BH490" s="230">
        <f>IF(N490="sníž. přenesená",J490,0)</f>
        <v>0</v>
      </c>
      <c r="BI490" s="230">
        <f>IF(N490="nulová",J490,0)</f>
        <v>0</v>
      </c>
      <c r="BJ490" s="22" t="s">
        <v>24</v>
      </c>
      <c r="BK490" s="230">
        <f>ROUND(I490*H490,2)</f>
        <v>0</v>
      </c>
      <c r="BL490" s="22" t="s">
        <v>242</v>
      </c>
      <c r="BM490" s="22" t="s">
        <v>1029</v>
      </c>
    </row>
    <row r="491" s="1" customFormat="1" ht="16.5" customHeight="1">
      <c r="B491" s="44"/>
      <c r="C491" s="219" t="s">
        <v>1030</v>
      </c>
      <c r="D491" s="219" t="s">
        <v>157</v>
      </c>
      <c r="E491" s="220" t="s">
        <v>1031</v>
      </c>
      <c r="F491" s="221" t="s">
        <v>1032</v>
      </c>
      <c r="G491" s="222" t="s">
        <v>188</v>
      </c>
      <c r="H491" s="223">
        <v>600.11800000000005</v>
      </c>
      <c r="I491" s="224"/>
      <c r="J491" s="225">
        <f>ROUND(I491*H491,2)</f>
        <v>0</v>
      </c>
      <c r="K491" s="221" t="s">
        <v>161</v>
      </c>
      <c r="L491" s="70"/>
      <c r="M491" s="226" t="s">
        <v>22</v>
      </c>
      <c r="N491" s="227" t="s">
        <v>49</v>
      </c>
      <c r="O491" s="45"/>
      <c r="P491" s="228">
        <f>O491*H491</f>
        <v>0</v>
      </c>
      <c r="Q491" s="228">
        <v>0.00020000000000000001</v>
      </c>
      <c r="R491" s="228">
        <f>Q491*H491</f>
        <v>0.12002360000000002</v>
      </c>
      <c r="S491" s="228">
        <v>0</v>
      </c>
      <c r="T491" s="229">
        <f>S491*H491</f>
        <v>0</v>
      </c>
      <c r="AR491" s="22" t="s">
        <v>242</v>
      </c>
      <c r="AT491" s="22" t="s">
        <v>157</v>
      </c>
      <c r="AU491" s="22" t="s">
        <v>87</v>
      </c>
      <c r="AY491" s="22" t="s">
        <v>154</v>
      </c>
      <c r="BE491" s="230">
        <f>IF(N491="základní",J491,0)</f>
        <v>0</v>
      </c>
      <c r="BF491" s="230">
        <f>IF(N491="snížená",J491,0)</f>
        <v>0</v>
      </c>
      <c r="BG491" s="230">
        <f>IF(N491="zákl. přenesená",J491,0)</f>
        <v>0</v>
      </c>
      <c r="BH491" s="230">
        <f>IF(N491="sníž. přenesená",J491,0)</f>
        <v>0</v>
      </c>
      <c r="BI491" s="230">
        <f>IF(N491="nulová",J491,0)</f>
        <v>0</v>
      </c>
      <c r="BJ491" s="22" t="s">
        <v>24</v>
      </c>
      <c r="BK491" s="230">
        <f>ROUND(I491*H491,2)</f>
        <v>0</v>
      </c>
      <c r="BL491" s="22" t="s">
        <v>242</v>
      </c>
      <c r="BM491" s="22" t="s">
        <v>1033</v>
      </c>
    </row>
    <row r="492" s="1" customFormat="1" ht="25.5" customHeight="1">
      <c r="B492" s="44"/>
      <c r="C492" s="219" t="s">
        <v>1034</v>
      </c>
      <c r="D492" s="219" t="s">
        <v>157</v>
      </c>
      <c r="E492" s="220" t="s">
        <v>1035</v>
      </c>
      <c r="F492" s="221" t="s">
        <v>1036</v>
      </c>
      <c r="G492" s="222" t="s">
        <v>188</v>
      </c>
      <c r="H492" s="223">
        <v>600.11800000000005</v>
      </c>
      <c r="I492" s="224"/>
      <c r="J492" s="225">
        <f>ROUND(I492*H492,2)</f>
        <v>0</v>
      </c>
      <c r="K492" s="221" t="s">
        <v>161</v>
      </c>
      <c r="L492" s="70"/>
      <c r="M492" s="226" t="s">
        <v>22</v>
      </c>
      <c r="N492" s="227" t="s">
        <v>49</v>
      </c>
      <c r="O492" s="45"/>
      <c r="P492" s="228">
        <f>O492*H492</f>
        <v>0</v>
      </c>
      <c r="Q492" s="228">
        <v>0.00032200000000000002</v>
      </c>
      <c r="R492" s="228">
        <f>Q492*H492</f>
        <v>0.19323799600000002</v>
      </c>
      <c r="S492" s="228">
        <v>0</v>
      </c>
      <c r="T492" s="229">
        <f>S492*H492</f>
        <v>0</v>
      </c>
      <c r="AR492" s="22" t="s">
        <v>242</v>
      </c>
      <c r="AT492" s="22" t="s">
        <v>157</v>
      </c>
      <c r="AU492" s="22" t="s">
        <v>87</v>
      </c>
      <c r="AY492" s="22" t="s">
        <v>154</v>
      </c>
      <c r="BE492" s="230">
        <f>IF(N492="základní",J492,0)</f>
        <v>0</v>
      </c>
      <c r="BF492" s="230">
        <f>IF(N492="snížená",J492,0)</f>
        <v>0</v>
      </c>
      <c r="BG492" s="230">
        <f>IF(N492="zákl. přenesená",J492,0)</f>
        <v>0</v>
      </c>
      <c r="BH492" s="230">
        <f>IF(N492="sníž. přenesená",J492,0)</f>
        <v>0</v>
      </c>
      <c r="BI492" s="230">
        <f>IF(N492="nulová",J492,0)</f>
        <v>0</v>
      </c>
      <c r="BJ492" s="22" t="s">
        <v>24</v>
      </c>
      <c r="BK492" s="230">
        <f>ROUND(I492*H492,2)</f>
        <v>0</v>
      </c>
      <c r="BL492" s="22" t="s">
        <v>242</v>
      </c>
      <c r="BM492" s="22" t="s">
        <v>1037</v>
      </c>
    </row>
    <row r="493" s="1" customFormat="1">
      <c r="B493" s="44"/>
      <c r="C493" s="72"/>
      <c r="D493" s="233" t="s">
        <v>182</v>
      </c>
      <c r="E493" s="72"/>
      <c r="F493" s="263" t="s">
        <v>1038</v>
      </c>
      <c r="G493" s="72"/>
      <c r="H493" s="72"/>
      <c r="I493" s="189"/>
      <c r="J493" s="72"/>
      <c r="K493" s="72"/>
      <c r="L493" s="70"/>
      <c r="M493" s="264"/>
      <c r="N493" s="45"/>
      <c r="O493" s="45"/>
      <c r="P493" s="45"/>
      <c r="Q493" s="45"/>
      <c r="R493" s="45"/>
      <c r="S493" s="45"/>
      <c r="T493" s="93"/>
      <c r="AT493" s="22" t="s">
        <v>182</v>
      </c>
      <c r="AU493" s="22" t="s">
        <v>87</v>
      </c>
    </row>
    <row r="494" s="11" customFormat="1">
      <c r="B494" s="231"/>
      <c r="C494" s="232"/>
      <c r="D494" s="233" t="s">
        <v>164</v>
      </c>
      <c r="E494" s="234" t="s">
        <v>22</v>
      </c>
      <c r="F494" s="235" t="s">
        <v>1039</v>
      </c>
      <c r="G494" s="232"/>
      <c r="H494" s="234" t="s">
        <v>22</v>
      </c>
      <c r="I494" s="236"/>
      <c r="J494" s="232"/>
      <c r="K494" s="232"/>
      <c r="L494" s="237"/>
      <c r="M494" s="238"/>
      <c r="N494" s="239"/>
      <c r="O494" s="239"/>
      <c r="P494" s="239"/>
      <c r="Q494" s="239"/>
      <c r="R494" s="239"/>
      <c r="S494" s="239"/>
      <c r="T494" s="240"/>
      <c r="AT494" s="241" t="s">
        <v>164</v>
      </c>
      <c r="AU494" s="241" t="s">
        <v>87</v>
      </c>
      <c r="AV494" s="11" t="s">
        <v>24</v>
      </c>
      <c r="AW494" s="11" t="s">
        <v>41</v>
      </c>
      <c r="AX494" s="11" t="s">
        <v>78</v>
      </c>
      <c r="AY494" s="241" t="s">
        <v>154</v>
      </c>
    </row>
    <row r="495" s="12" customFormat="1">
      <c r="B495" s="242"/>
      <c r="C495" s="243"/>
      <c r="D495" s="233" t="s">
        <v>164</v>
      </c>
      <c r="E495" s="244" t="s">
        <v>22</v>
      </c>
      <c r="F495" s="245" t="s">
        <v>224</v>
      </c>
      <c r="G495" s="243"/>
      <c r="H495" s="246">
        <v>188.11000000000001</v>
      </c>
      <c r="I495" s="247"/>
      <c r="J495" s="243"/>
      <c r="K495" s="243"/>
      <c r="L495" s="248"/>
      <c r="M495" s="249"/>
      <c r="N495" s="250"/>
      <c r="O495" s="250"/>
      <c r="P495" s="250"/>
      <c r="Q495" s="250"/>
      <c r="R495" s="250"/>
      <c r="S495" s="250"/>
      <c r="T495" s="251"/>
      <c r="AT495" s="252" t="s">
        <v>164</v>
      </c>
      <c r="AU495" s="252" t="s">
        <v>87</v>
      </c>
      <c r="AV495" s="12" t="s">
        <v>87</v>
      </c>
      <c r="AW495" s="12" t="s">
        <v>41</v>
      </c>
      <c r="AX495" s="12" t="s">
        <v>78</v>
      </c>
      <c r="AY495" s="252" t="s">
        <v>154</v>
      </c>
    </row>
    <row r="496" s="11" customFormat="1">
      <c r="B496" s="231"/>
      <c r="C496" s="232"/>
      <c r="D496" s="233" t="s">
        <v>164</v>
      </c>
      <c r="E496" s="234" t="s">
        <v>22</v>
      </c>
      <c r="F496" s="235" t="s">
        <v>1040</v>
      </c>
      <c r="G496" s="232"/>
      <c r="H496" s="234" t="s">
        <v>22</v>
      </c>
      <c r="I496" s="236"/>
      <c r="J496" s="232"/>
      <c r="K496" s="232"/>
      <c r="L496" s="237"/>
      <c r="M496" s="238"/>
      <c r="N496" s="239"/>
      <c r="O496" s="239"/>
      <c r="P496" s="239"/>
      <c r="Q496" s="239"/>
      <c r="R496" s="239"/>
      <c r="S496" s="239"/>
      <c r="T496" s="240"/>
      <c r="AT496" s="241" t="s">
        <v>164</v>
      </c>
      <c r="AU496" s="241" t="s">
        <v>87</v>
      </c>
      <c r="AV496" s="11" t="s">
        <v>24</v>
      </c>
      <c r="AW496" s="11" t="s">
        <v>41</v>
      </c>
      <c r="AX496" s="11" t="s">
        <v>78</v>
      </c>
      <c r="AY496" s="241" t="s">
        <v>154</v>
      </c>
    </row>
    <row r="497" s="12" customFormat="1">
      <c r="B497" s="242"/>
      <c r="C497" s="243"/>
      <c r="D497" s="233" t="s">
        <v>164</v>
      </c>
      <c r="E497" s="244" t="s">
        <v>22</v>
      </c>
      <c r="F497" s="245" t="s">
        <v>1041</v>
      </c>
      <c r="G497" s="243"/>
      <c r="H497" s="246">
        <v>279.09399999999999</v>
      </c>
      <c r="I497" s="247"/>
      <c r="J497" s="243"/>
      <c r="K497" s="243"/>
      <c r="L497" s="248"/>
      <c r="M497" s="249"/>
      <c r="N497" s="250"/>
      <c r="O497" s="250"/>
      <c r="P497" s="250"/>
      <c r="Q497" s="250"/>
      <c r="R497" s="250"/>
      <c r="S497" s="250"/>
      <c r="T497" s="251"/>
      <c r="AT497" s="252" t="s">
        <v>164</v>
      </c>
      <c r="AU497" s="252" t="s">
        <v>87</v>
      </c>
      <c r="AV497" s="12" t="s">
        <v>87</v>
      </c>
      <c r="AW497" s="12" t="s">
        <v>41</v>
      </c>
      <c r="AX497" s="12" t="s">
        <v>78</v>
      </c>
      <c r="AY497" s="252" t="s">
        <v>154</v>
      </c>
    </row>
    <row r="498" s="11" customFormat="1">
      <c r="B498" s="231"/>
      <c r="C498" s="232"/>
      <c r="D498" s="233" t="s">
        <v>164</v>
      </c>
      <c r="E498" s="234" t="s">
        <v>22</v>
      </c>
      <c r="F498" s="235" t="s">
        <v>1042</v>
      </c>
      <c r="G498" s="232"/>
      <c r="H498" s="234" t="s">
        <v>22</v>
      </c>
      <c r="I498" s="236"/>
      <c r="J498" s="232"/>
      <c r="K498" s="232"/>
      <c r="L498" s="237"/>
      <c r="M498" s="238"/>
      <c r="N498" s="239"/>
      <c r="O498" s="239"/>
      <c r="P498" s="239"/>
      <c r="Q498" s="239"/>
      <c r="R498" s="239"/>
      <c r="S498" s="239"/>
      <c r="T498" s="240"/>
      <c r="AT498" s="241" t="s">
        <v>164</v>
      </c>
      <c r="AU498" s="241" t="s">
        <v>87</v>
      </c>
      <c r="AV498" s="11" t="s">
        <v>24</v>
      </c>
      <c r="AW498" s="11" t="s">
        <v>41</v>
      </c>
      <c r="AX498" s="11" t="s">
        <v>78</v>
      </c>
      <c r="AY498" s="241" t="s">
        <v>154</v>
      </c>
    </row>
    <row r="499" s="12" customFormat="1">
      <c r="B499" s="242"/>
      <c r="C499" s="243"/>
      <c r="D499" s="233" t="s">
        <v>164</v>
      </c>
      <c r="E499" s="244" t="s">
        <v>22</v>
      </c>
      <c r="F499" s="245" t="s">
        <v>1043</v>
      </c>
      <c r="G499" s="243"/>
      <c r="H499" s="246">
        <v>39.037999999999997</v>
      </c>
      <c r="I499" s="247"/>
      <c r="J499" s="243"/>
      <c r="K499" s="243"/>
      <c r="L499" s="248"/>
      <c r="M499" s="249"/>
      <c r="N499" s="250"/>
      <c r="O499" s="250"/>
      <c r="P499" s="250"/>
      <c r="Q499" s="250"/>
      <c r="R499" s="250"/>
      <c r="S499" s="250"/>
      <c r="T499" s="251"/>
      <c r="AT499" s="252" t="s">
        <v>164</v>
      </c>
      <c r="AU499" s="252" t="s">
        <v>87</v>
      </c>
      <c r="AV499" s="12" t="s">
        <v>87</v>
      </c>
      <c r="AW499" s="12" t="s">
        <v>41</v>
      </c>
      <c r="AX499" s="12" t="s">
        <v>78</v>
      </c>
      <c r="AY499" s="252" t="s">
        <v>154</v>
      </c>
    </row>
    <row r="500" s="11" customFormat="1">
      <c r="B500" s="231"/>
      <c r="C500" s="232"/>
      <c r="D500" s="233" t="s">
        <v>164</v>
      </c>
      <c r="E500" s="234" t="s">
        <v>22</v>
      </c>
      <c r="F500" s="235" t="s">
        <v>1044</v>
      </c>
      <c r="G500" s="232"/>
      <c r="H500" s="234" t="s">
        <v>22</v>
      </c>
      <c r="I500" s="236"/>
      <c r="J500" s="232"/>
      <c r="K500" s="232"/>
      <c r="L500" s="237"/>
      <c r="M500" s="238"/>
      <c r="N500" s="239"/>
      <c r="O500" s="239"/>
      <c r="P500" s="239"/>
      <c r="Q500" s="239"/>
      <c r="R500" s="239"/>
      <c r="S500" s="239"/>
      <c r="T500" s="240"/>
      <c r="AT500" s="241" t="s">
        <v>164</v>
      </c>
      <c r="AU500" s="241" t="s">
        <v>87</v>
      </c>
      <c r="AV500" s="11" t="s">
        <v>24</v>
      </c>
      <c r="AW500" s="11" t="s">
        <v>41</v>
      </c>
      <c r="AX500" s="11" t="s">
        <v>78</v>
      </c>
      <c r="AY500" s="241" t="s">
        <v>154</v>
      </c>
    </row>
    <row r="501" s="12" customFormat="1">
      <c r="B501" s="242"/>
      <c r="C501" s="243"/>
      <c r="D501" s="233" t="s">
        <v>164</v>
      </c>
      <c r="E501" s="244" t="s">
        <v>22</v>
      </c>
      <c r="F501" s="245" t="s">
        <v>1025</v>
      </c>
      <c r="G501" s="243"/>
      <c r="H501" s="246">
        <v>190.82599999999999</v>
      </c>
      <c r="I501" s="247"/>
      <c r="J501" s="243"/>
      <c r="K501" s="243"/>
      <c r="L501" s="248"/>
      <c r="M501" s="249"/>
      <c r="N501" s="250"/>
      <c r="O501" s="250"/>
      <c r="P501" s="250"/>
      <c r="Q501" s="250"/>
      <c r="R501" s="250"/>
      <c r="S501" s="250"/>
      <c r="T501" s="251"/>
      <c r="AT501" s="252" t="s">
        <v>164</v>
      </c>
      <c r="AU501" s="252" t="s">
        <v>87</v>
      </c>
      <c r="AV501" s="12" t="s">
        <v>87</v>
      </c>
      <c r="AW501" s="12" t="s">
        <v>41</v>
      </c>
      <c r="AX501" s="12" t="s">
        <v>78</v>
      </c>
      <c r="AY501" s="252" t="s">
        <v>154</v>
      </c>
    </row>
    <row r="502" s="11" customFormat="1">
      <c r="B502" s="231"/>
      <c r="C502" s="232"/>
      <c r="D502" s="233" t="s">
        <v>164</v>
      </c>
      <c r="E502" s="234" t="s">
        <v>22</v>
      </c>
      <c r="F502" s="235" t="s">
        <v>275</v>
      </c>
      <c r="G502" s="232"/>
      <c r="H502" s="234" t="s">
        <v>22</v>
      </c>
      <c r="I502" s="236"/>
      <c r="J502" s="232"/>
      <c r="K502" s="232"/>
      <c r="L502" s="237"/>
      <c r="M502" s="238"/>
      <c r="N502" s="239"/>
      <c r="O502" s="239"/>
      <c r="P502" s="239"/>
      <c r="Q502" s="239"/>
      <c r="R502" s="239"/>
      <c r="S502" s="239"/>
      <c r="T502" s="240"/>
      <c r="AT502" s="241" t="s">
        <v>164</v>
      </c>
      <c r="AU502" s="241" t="s">
        <v>87</v>
      </c>
      <c r="AV502" s="11" t="s">
        <v>24</v>
      </c>
      <c r="AW502" s="11" t="s">
        <v>41</v>
      </c>
      <c r="AX502" s="11" t="s">
        <v>78</v>
      </c>
      <c r="AY502" s="241" t="s">
        <v>154</v>
      </c>
    </row>
    <row r="503" s="12" customFormat="1">
      <c r="B503" s="242"/>
      <c r="C503" s="243"/>
      <c r="D503" s="233" t="s">
        <v>164</v>
      </c>
      <c r="E503" s="244" t="s">
        <v>22</v>
      </c>
      <c r="F503" s="245" t="s">
        <v>276</v>
      </c>
      <c r="G503" s="243"/>
      <c r="H503" s="246">
        <v>-96.950000000000003</v>
      </c>
      <c r="I503" s="247"/>
      <c r="J503" s="243"/>
      <c r="K503" s="243"/>
      <c r="L503" s="248"/>
      <c r="M503" s="249"/>
      <c r="N503" s="250"/>
      <c r="O503" s="250"/>
      <c r="P503" s="250"/>
      <c r="Q503" s="250"/>
      <c r="R503" s="250"/>
      <c r="S503" s="250"/>
      <c r="T503" s="251"/>
      <c r="AT503" s="252" t="s">
        <v>164</v>
      </c>
      <c r="AU503" s="252" t="s">
        <v>87</v>
      </c>
      <c r="AV503" s="12" t="s">
        <v>87</v>
      </c>
      <c r="AW503" s="12" t="s">
        <v>41</v>
      </c>
      <c r="AX503" s="12" t="s">
        <v>78</v>
      </c>
      <c r="AY503" s="252" t="s">
        <v>154</v>
      </c>
    </row>
    <row r="504" s="10" customFormat="1" ht="29.88" customHeight="1">
      <c r="B504" s="203"/>
      <c r="C504" s="204"/>
      <c r="D504" s="205" t="s">
        <v>77</v>
      </c>
      <c r="E504" s="217" t="s">
        <v>1045</v>
      </c>
      <c r="F504" s="217" t="s">
        <v>1046</v>
      </c>
      <c r="G504" s="204"/>
      <c r="H504" s="204"/>
      <c r="I504" s="207"/>
      <c r="J504" s="218">
        <f>BK504</f>
        <v>0</v>
      </c>
      <c r="K504" s="204"/>
      <c r="L504" s="209"/>
      <c r="M504" s="210"/>
      <c r="N504" s="211"/>
      <c r="O504" s="211"/>
      <c r="P504" s="212">
        <f>SUM(P505:P550)</f>
        <v>0</v>
      </c>
      <c r="Q504" s="211"/>
      <c r="R504" s="212">
        <f>SUM(R505:R550)</f>
        <v>0</v>
      </c>
      <c r="S504" s="211"/>
      <c r="T504" s="213">
        <f>SUM(T505:T550)</f>
        <v>0</v>
      </c>
      <c r="AR504" s="214" t="s">
        <v>155</v>
      </c>
      <c r="AT504" s="215" t="s">
        <v>77</v>
      </c>
      <c r="AU504" s="215" t="s">
        <v>24</v>
      </c>
      <c r="AY504" s="214" t="s">
        <v>154</v>
      </c>
      <c r="BK504" s="216">
        <f>SUM(BK505:BK550)</f>
        <v>0</v>
      </c>
    </row>
    <row r="505" s="1" customFormat="1" ht="16.5" customHeight="1">
      <c r="B505" s="44"/>
      <c r="C505" s="219" t="s">
        <v>1047</v>
      </c>
      <c r="D505" s="219" t="s">
        <v>157</v>
      </c>
      <c r="E505" s="220" t="s">
        <v>1048</v>
      </c>
      <c r="F505" s="221" t="s">
        <v>1049</v>
      </c>
      <c r="G505" s="222" t="s">
        <v>705</v>
      </c>
      <c r="H505" s="223">
        <v>6</v>
      </c>
      <c r="I505" s="224"/>
      <c r="J505" s="225">
        <f>ROUND(I505*H505,2)</f>
        <v>0</v>
      </c>
      <c r="K505" s="221" t="s">
        <v>22</v>
      </c>
      <c r="L505" s="70"/>
      <c r="M505" s="226" t="s">
        <v>22</v>
      </c>
      <c r="N505" s="227" t="s">
        <v>49</v>
      </c>
      <c r="O505" s="45"/>
      <c r="P505" s="228">
        <f>O505*H505</f>
        <v>0</v>
      </c>
      <c r="Q505" s="228">
        <v>0</v>
      </c>
      <c r="R505" s="228">
        <f>Q505*H505</f>
        <v>0</v>
      </c>
      <c r="S505" s="228">
        <v>0</v>
      </c>
      <c r="T505" s="229">
        <f>S505*H505</f>
        <v>0</v>
      </c>
      <c r="AR505" s="22" t="s">
        <v>162</v>
      </c>
      <c r="AT505" s="22" t="s">
        <v>157</v>
      </c>
      <c r="AU505" s="22" t="s">
        <v>87</v>
      </c>
      <c r="AY505" s="22" t="s">
        <v>154</v>
      </c>
      <c r="BE505" s="230">
        <f>IF(N505="základní",J505,0)</f>
        <v>0</v>
      </c>
      <c r="BF505" s="230">
        <f>IF(N505="snížená",J505,0)</f>
        <v>0</v>
      </c>
      <c r="BG505" s="230">
        <f>IF(N505="zákl. přenesená",J505,0)</f>
        <v>0</v>
      </c>
      <c r="BH505" s="230">
        <f>IF(N505="sníž. přenesená",J505,0)</f>
        <v>0</v>
      </c>
      <c r="BI505" s="230">
        <f>IF(N505="nulová",J505,0)</f>
        <v>0</v>
      </c>
      <c r="BJ505" s="22" t="s">
        <v>24</v>
      </c>
      <c r="BK505" s="230">
        <f>ROUND(I505*H505,2)</f>
        <v>0</v>
      </c>
      <c r="BL505" s="22" t="s">
        <v>162</v>
      </c>
      <c r="BM505" s="22" t="s">
        <v>1050</v>
      </c>
    </row>
    <row r="506" s="1" customFormat="1" ht="25.5" customHeight="1">
      <c r="B506" s="44"/>
      <c r="C506" s="219" t="s">
        <v>1051</v>
      </c>
      <c r="D506" s="219" t="s">
        <v>157</v>
      </c>
      <c r="E506" s="220" t="s">
        <v>1052</v>
      </c>
      <c r="F506" s="221" t="s">
        <v>1053</v>
      </c>
      <c r="G506" s="222" t="s">
        <v>169</v>
      </c>
      <c r="H506" s="223">
        <v>1</v>
      </c>
      <c r="I506" s="224"/>
      <c r="J506" s="225">
        <f>ROUND(I506*H506,2)</f>
        <v>0</v>
      </c>
      <c r="K506" s="221" t="s">
        <v>22</v>
      </c>
      <c r="L506" s="70"/>
      <c r="M506" s="226" t="s">
        <v>22</v>
      </c>
      <c r="N506" s="227" t="s">
        <v>49</v>
      </c>
      <c r="O506" s="45"/>
      <c r="P506" s="228">
        <f>O506*H506</f>
        <v>0</v>
      </c>
      <c r="Q506" s="228">
        <v>0</v>
      </c>
      <c r="R506" s="228">
        <f>Q506*H506</f>
        <v>0</v>
      </c>
      <c r="S506" s="228">
        <v>0</v>
      </c>
      <c r="T506" s="229">
        <f>S506*H506</f>
        <v>0</v>
      </c>
      <c r="AR506" s="22" t="s">
        <v>242</v>
      </c>
      <c r="AT506" s="22" t="s">
        <v>157</v>
      </c>
      <c r="AU506" s="22" t="s">
        <v>87</v>
      </c>
      <c r="AY506" s="22" t="s">
        <v>154</v>
      </c>
      <c r="BE506" s="230">
        <f>IF(N506="základní",J506,0)</f>
        <v>0</v>
      </c>
      <c r="BF506" s="230">
        <f>IF(N506="snížená",J506,0)</f>
        <v>0</v>
      </c>
      <c r="BG506" s="230">
        <f>IF(N506="zákl. přenesená",J506,0)</f>
        <v>0</v>
      </c>
      <c r="BH506" s="230">
        <f>IF(N506="sníž. přenesená",J506,0)</f>
        <v>0</v>
      </c>
      <c r="BI506" s="230">
        <f>IF(N506="nulová",J506,0)</f>
        <v>0</v>
      </c>
      <c r="BJ506" s="22" t="s">
        <v>24</v>
      </c>
      <c r="BK506" s="230">
        <f>ROUND(I506*H506,2)</f>
        <v>0</v>
      </c>
      <c r="BL506" s="22" t="s">
        <v>242</v>
      </c>
      <c r="BM506" s="22" t="s">
        <v>1054</v>
      </c>
    </row>
    <row r="507" s="1" customFormat="1" ht="16.5" customHeight="1">
      <c r="B507" s="44"/>
      <c r="C507" s="219" t="s">
        <v>1055</v>
      </c>
      <c r="D507" s="219" t="s">
        <v>157</v>
      </c>
      <c r="E507" s="220" t="s">
        <v>1056</v>
      </c>
      <c r="F507" s="221" t="s">
        <v>1057</v>
      </c>
      <c r="G507" s="222" t="s">
        <v>169</v>
      </c>
      <c r="H507" s="223">
        <v>1</v>
      </c>
      <c r="I507" s="224"/>
      <c r="J507" s="225">
        <f>ROUND(I507*H507,2)</f>
        <v>0</v>
      </c>
      <c r="K507" s="221" t="s">
        <v>22</v>
      </c>
      <c r="L507" s="70"/>
      <c r="M507" s="226" t="s">
        <v>22</v>
      </c>
      <c r="N507" s="227" t="s">
        <v>49</v>
      </c>
      <c r="O507" s="45"/>
      <c r="P507" s="228">
        <f>O507*H507</f>
        <v>0</v>
      </c>
      <c r="Q507" s="228">
        <v>0</v>
      </c>
      <c r="R507" s="228">
        <f>Q507*H507</f>
        <v>0</v>
      </c>
      <c r="S507" s="228">
        <v>0</v>
      </c>
      <c r="T507" s="229">
        <f>S507*H507</f>
        <v>0</v>
      </c>
      <c r="AR507" s="22" t="s">
        <v>242</v>
      </c>
      <c r="AT507" s="22" t="s">
        <v>157</v>
      </c>
      <c r="AU507" s="22" t="s">
        <v>87</v>
      </c>
      <c r="AY507" s="22" t="s">
        <v>154</v>
      </c>
      <c r="BE507" s="230">
        <f>IF(N507="základní",J507,0)</f>
        <v>0</v>
      </c>
      <c r="BF507" s="230">
        <f>IF(N507="snížená",J507,0)</f>
        <v>0</v>
      </c>
      <c r="BG507" s="230">
        <f>IF(N507="zákl. přenesená",J507,0)</f>
        <v>0</v>
      </c>
      <c r="BH507" s="230">
        <f>IF(N507="sníž. přenesená",J507,0)</f>
        <v>0</v>
      </c>
      <c r="BI507" s="230">
        <f>IF(N507="nulová",J507,0)</f>
        <v>0</v>
      </c>
      <c r="BJ507" s="22" t="s">
        <v>24</v>
      </c>
      <c r="BK507" s="230">
        <f>ROUND(I507*H507,2)</f>
        <v>0</v>
      </c>
      <c r="BL507" s="22" t="s">
        <v>242</v>
      </c>
      <c r="BM507" s="22" t="s">
        <v>1058</v>
      </c>
    </row>
    <row r="508" s="1" customFormat="1" ht="16.5" customHeight="1">
      <c r="B508" s="44"/>
      <c r="C508" s="219" t="s">
        <v>1059</v>
      </c>
      <c r="D508" s="219" t="s">
        <v>157</v>
      </c>
      <c r="E508" s="220" t="s">
        <v>1060</v>
      </c>
      <c r="F508" s="221" t="s">
        <v>1061</v>
      </c>
      <c r="G508" s="222" t="s">
        <v>169</v>
      </c>
      <c r="H508" s="223">
        <v>1</v>
      </c>
      <c r="I508" s="224"/>
      <c r="J508" s="225">
        <f>ROUND(I508*H508,2)</f>
        <v>0</v>
      </c>
      <c r="K508" s="221" t="s">
        <v>22</v>
      </c>
      <c r="L508" s="70"/>
      <c r="M508" s="226" t="s">
        <v>22</v>
      </c>
      <c r="N508" s="227" t="s">
        <v>49</v>
      </c>
      <c r="O508" s="45"/>
      <c r="P508" s="228">
        <f>O508*H508</f>
        <v>0</v>
      </c>
      <c r="Q508" s="228">
        <v>0</v>
      </c>
      <c r="R508" s="228">
        <f>Q508*H508</f>
        <v>0</v>
      </c>
      <c r="S508" s="228">
        <v>0</v>
      </c>
      <c r="T508" s="229">
        <f>S508*H508</f>
        <v>0</v>
      </c>
      <c r="AR508" s="22" t="s">
        <v>242</v>
      </c>
      <c r="AT508" s="22" t="s">
        <v>157</v>
      </c>
      <c r="AU508" s="22" t="s">
        <v>87</v>
      </c>
      <c r="AY508" s="22" t="s">
        <v>154</v>
      </c>
      <c r="BE508" s="230">
        <f>IF(N508="základní",J508,0)</f>
        <v>0</v>
      </c>
      <c r="BF508" s="230">
        <f>IF(N508="snížená",J508,0)</f>
        <v>0</v>
      </c>
      <c r="BG508" s="230">
        <f>IF(N508="zákl. přenesená",J508,0)</f>
        <v>0</v>
      </c>
      <c r="BH508" s="230">
        <f>IF(N508="sníž. přenesená",J508,0)</f>
        <v>0</v>
      </c>
      <c r="BI508" s="230">
        <f>IF(N508="nulová",J508,0)</f>
        <v>0</v>
      </c>
      <c r="BJ508" s="22" t="s">
        <v>24</v>
      </c>
      <c r="BK508" s="230">
        <f>ROUND(I508*H508,2)</f>
        <v>0</v>
      </c>
      <c r="BL508" s="22" t="s">
        <v>242</v>
      </c>
      <c r="BM508" s="22" t="s">
        <v>1062</v>
      </c>
    </row>
    <row r="509" s="1" customFormat="1" ht="25.5" customHeight="1">
      <c r="B509" s="44"/>
      <c r="C509" s="219" t="s">
        <v>1063</v>
      </c>
      <c r="D509" s="219" t="s">
        <v>157</v>
      </c>
      <c r="E509" s="220" t="s">
        <v>1064</v>
      </c>
      <c r="F509" s="221" t="s">
        <v>1065</v>
      </c>
      <c r="G509" s="222" t="s">
        <v>169</v>
      </c>
      <c r="H509" s="223">
        <v>93</v>
      </c>
      <c r="I509" s="224"/>
      <c r="J509" s="225">
        <f>ROUND(I509*H509,2)</f>
        <v>0</v>
      </c>
      <c r="K509" s="221" t="s">
        <v>22</v>
      </c>
      <c r="L509" s="70"/>
      <c r="M509" s="226" t="s">
        <v>22</v>
      </c>
      <c r="N509" s="227" t="s">
        <v>49</v>
      </c>
      <c r="O509" s="45"/>
      <c r="P509" s="228">
        <f>O509*H509</f>
        <v>0</v>
      </c>
      <c r="Q509" s="228">
        <v>0</v>
      </c>
      <c r="R509" s="228">
        <f>Q509*H509</f>
        <v>0</v>
      </c>
      <c r="S509" s="228">
        <v>0</v>
      </c>
      <c r="T509" s="229">
        <f>S509*H509</f>
        <v>0</v>
      </c>
      <c r="AR509" s="22" t="s">
        <v>311</v>
      </c>
      <c r="AT509" s="22" t="s">
        <v>157</v>
      </c>
      <c r="AU509" s="22" t="s">
        <v>87</v>
      </c>
      <c r="AY509" s="22" t="s">
        <v>154</v>
      </c>
      <c r="BE509" s="230">
        <f>IF(N509="základní",J509,0)</f>
        <v>0</v>
      </c>
      <c r="BF509" s="230">
        <f>IF(N509="snížená",J509,0)</f>
        <v>0</v>
      </c>
      <c r="BG509" s="230">
        <f>IF(N509="zákl. přenesená",J509,0)</f>
        <v>0</v>
      </c>
      <c r="BH509" s="230">
        <f>IF(N509="sníž. přenesená",J509,0)</f>
        <v>0</v>
      </c>
      <c r="BI509" s="230">
        <f>IF(N509="nulová",J509,0)</f>
        <v>0</v>
      </c>
      <c r="BJ509" s="22" t="s">
        <v>24</v>
      </c>
      <c r="BK509" s="230">
        <f>ROUND(I509*H509,2)</f>
        <v>0</v>
      </c>
      <c r="BL509" s="22" t="s">
        <v>311</v>
      </c>
      <c r="BM509" s="22" t="s">
        <v>1066</v>
      </c>
    </row>
    <row r="510" s="1" customFormat="1">
      <c r="B510" s="44"/>
      <c r="C510" s="72"/>
      <c r="D510" s="233" t="s">
        <v>182</v>
      </c>
      <c r="E510" s="72"/>
      <c r="F510" s="263" t="s">
        <v>1067</v>
      </c>
      <c r="G510" s="72"/>
      <c r="H510" s="72"/>
      <c r="I510" s="189"/>
      <c r="J510" s="72"/>
      <c r="K510" s="72"/>
      <c r="L510" s="70"/>
      <c r="M510" s="264"/>
      <c r="N510" s="45"/>
      <c r="O510" s="45"/>
      <c r="P510" s="45"/>
      <c r="Q510" s="45"/>
      <c r="R510" s="45"/>
      <c r="S510" s="45"/>
      <c r="T510" s="93"/>
      <c r="AT510" s="22" t="s">
        <v>182</v>
      </c>
      <c r="AU510" s="22" t="s">
        <v>87</v>
      </c>
    </row>
    <row r="511" s="1" customFormat="1" ht="16.5" customHeight="1">
      <c r="B511" s="44"/>
      <c r="C511" s="253" t="s">
        <v>1068</v>
      </c>
      <c r="D511" s="253" t="s">
        <v>177</v>
      </c>
      <c r="E511" s="254" t="s">
        <v>1069</v>
      </c>
      <c r="F511" s="255" t="s">
        <v>1070</v>
      </c>
      <c r="G511" s="256" t="s">
        <v>169</v>
      </c>
      <c r="H511" s="257">
        <v>93</v>
      </c>
      <c r="I511" s="258"/>
      <c r="J511" s="259">
        <f>ROUND(I511*H511,2)</f>
        <v>0</v>
      </c>
      <c r="K511" s="255" t="s">
        <v>22</v>
      </c>
      <c r="L511" s="260"/>
      <c r="M511" s="261" t="s">
        <v>22</v>
      </c>
      <c r="N511" s="262" t="s">
        <v>49</v>
      </c>
      <c r="O511" s="45"/>
      <c r="P511" s="228">
        <f>O511*H511</f>
        <v>0</v>
      </c>
      <c r="Q511" s="228">
        <v>0</v>
      </c>
      <c r="R511" s="228">
        <f>Q511*H511</f>
        <v>0</v>
      </c>
      <c r="S511" s="228">
        <v>0</v>
      </c>
      <c r="T511" s="229">
        <f>S511*H511</f>
        <v>0</v>
      </c>
      <c r="AR511" s="22" t="s">
        <v>1071</v>
      </c>
      <c r="AT511" s="22" t="s">
        <v>177</v>
      </c>
      <c r="AU511" s="22" t="s">
        <v>87</v>
      </c>
      <c r="AY511" s="22" t="s">
        <v>154</v>
      </c>
      <c r="BE511" s="230">
        <f>IF(N511="základní",J511,0)</f>
        <v>0</v>
      </c>
      <c r="BF511" s="230">
        <f>IF(N511="snížená",J511,0)</f>
        <v>0</v>
      </c>
      <c r="BG511" s="230">
        <f>IF(N511="zákl. přenesená",J511,0)</f>
        <v>0</v>
      </c>
      <c r="BH511" s="230">
        <f>IF(N511="sníž. přenesená",J511,0)</f>
        <v>0</v>
      </c>
      <c r="BI511" s="230">
        <f>IF(N511="nulová",J511,0)</f>
        <v>0</v>
      </c>
      <c r="BJ511" s="22" t="s">
        <v>24</v>
      </c>
      <c r="BK511" s="230">
        <f>ROUND(I511*H511,2)</f>
        <v>0</v>
      </c>
      <c r="BL511" s="22" t="s">
        <v>311</v>
      </c>
      <c r="BM511" s="22" t="s">
        <v>1072</v>
      </c>
    </row>
    <row r="512" s="1" customFormat="1" ht="25.5" customHeight="1">
      <c r="B512" s="44"/>
      <c r="C512" s="219" t="s">
        <v>1073</v>
      </c>
      <c r="D512" s="219" t="s">
        <v>157</v>
      </c>
      <c r="E512" s="220" t="s">
        <v>1074</v>
      </c>
      <c r="F512" s="221" t="s">
        <v>1075</v>
      </c>
      <c r="G512" s="222" t="s">
        <v>169</v>
      </c>
      <c r="H512" s="223">
        <v>13</v>
      </c>
      <c r="I512" s="224"/>
      <c r="J512" s="225">
        <f>ROUND(I512*H512,2)</f>
        <v>0</v>
      </c>
      <c r="K512" s="221" t="s">
        <v>22</v>
      </c>
      <c r="L512" s="70"/>
      <c r="M512" s="226" t="s">
        <v>22</v>
      </c>
      <c r="N512" s="227" t="s">
        <v>49</v>
      </c>
      <c r="O512" s="45"/>
      <c r="P512" s="228">
        <f>O512*H512</f>
        <v>0</v>
      </c>
      <c r="Q512" s="228">
        <v>0</v>
      </c>
      <c r="R512" s="228">
        <f>Q512*H512</f>
        <v>0</v>
      </c>
      <c r="S512" s="228">
        <v>0</v>
      </c>
      <c r="T512" s="229">
        <f>S512*H512</f>
        <v>0</v>
      </c>
      <c r="AR512" s="22" t="s">
        <v>311</v>
      </c>
      <c r="AT512" s="22" t="s">
        <v>157</v>
      </c>
      <c r="AU512" s="22" t="s">
        <v>87</v>
      </c>
      <c r="AY512" s="22" t="s">
        <v>154</v>
      </c>
      <c r="BE512" s="230">
        <f>IF(N512="základní",J512,0)</f>
        <v>0</v>
      </c>
      <c r="BF512" s="230">
        <f>IF(N512="snížená",J512,0)</f>
        <v>0</v>
      </c>
      <c r="BG512" s="230">
        <f>IF(N512="zákl. přenesená",J512,0)</f>
        <v>0</v>
      </c>
      <c r="BH512" s="230">
        <f>IF(N512="sníž. přenesená",J512,0)</f>
        <v>0</v>
      </c>
      <c r="BI512" s="230">
        <f>IF(N512="nulová",J512,0)</f>
        <v>0</v>
      </c>
      <c r="BJ512" s="22" t="s">
        <v>24</v>
      </c>
      <c r="BK512" s="230">
        <f>ROUND(I512*H512,2)</f>
        <v>0</v>
      </c>
      <c r="BL512" s="22" t="s">
        <v>311</v>
      </c>
      <c r="BM512" s="22" t="s">
        <v>1076</v>
      </c>
    </row>
    <row r="513" s="1" customFormat="1" ht="16.5" customHeight="1">
      <c r="B513" s="44"/>
      <c r="C513" s="219" t="s">
        <v>1077</v>
      </c>
      <c r="D513" s="219" t="s">
        <v>157</v>
      </c>
      <c r="E513" s="220" t="s">
        <v>1078</v>
      </c>
      <c r="F513" s="221" t="s">
        <v>1079</v>
      </c>
      <c r="G513" s="222" t="s">
        <v>169</v>
      </c>
      <c r="H513" s="223">
        <v>13</v>
      </c>
      <c r="I513" s="224"/>
      <c r="J513" s="225">
        <f>ROUND(I513*H513,2)</f>
        <v>0</v>
      </c>
      <c r="K513" s="221" t="s">
        <v>22</v>
      </c>
      <c r="L513" s="70"/>
      <c r="M513" s="226" t="s">
        <v>22</v>
      </c>
      <c r="N513" s="227" t="s">
        <v>49</v>
      </c>
      <c r="O513" s="45"/>
      <c r="P513" s="228">
        <f>O513*H513</f>
        <v>0</v>
      </c>
      <c r="Q513" s="228">
        <v>0</v>
      </c>
      <c r="R513" s="228">
        <f>Q513*H513</f>
        <v>0</v>
      </c>
      <c r="S513" s="228">
        <v>0</v>
      </c>
      <c r="T513" s="229">
        <f>S513*H513</f>
        <v>0</v>
      </c>
      <c r="AR513" s="22" t="s">
        <v>311</v>
      </c>
      <c r="AT513" s="22" t="s">
        <v>157</v>
      </c>
      <c r="AU513" s="22" t="s">
        <v>87</v>
      </c>
      <c r="AY513" s="22" t="s">
        <v>154</v>
      </c>
      <c r="BE513" s="230">
        <f>IF(N513="základní",J513,0)</f>
        <v>0</v>
      </c>
      <c r="BF513" s="230">
        <f>IF(N513="snížená",J513,0)</f>
        <v>0</v>
      </c>
      <c r="BG513" s="230">
        <f>IF(N513="zákl. přenesená",J513,0)</f>
        <v>0</v>
      </c>
      <c r="BH513" s="230">
        <f>IF(N513="sníž. přenesená",J513,0)</f>
        <v>0</v>
      </c>
      <c r="BI513" s="230">
        <f>IF(N513="nulová",J513,0)</f>
        <v>0</v>
      </c>
      <c r="BJ513" s="22" t="s">
        <v>24</v>
      </c>
      <c r="BK513" s="230">
        <f>ROUND(I513*H513,2)</f>
        <v>0</v>
      </c>
      <c r="BL513" s="22" t="s">
        <v>311</v>
      </c>
      <c r="BM513" s="22" t="s">
        <v>1080</v>
      </c>
    </row>
    <row r="514" s="1" customFormat="1">
      <c r="B514" s="44"/>
      <c r="C514" s="72"/>
      <c r="D514" s="233" t="s">
        <v>182</v>
      </c>
      <c r="E514" s="72"/>
      <c r="F514" s="263" t="s">
        <v>1067</v>
      </c>
      <c r="G514" s="72"/>
      <c r="H514" s="72"/>
      <c r="I514" s="189"/>
      <c r="J514" s="72"/>
      <c r="K514" s="72"/>
      <c r="L514" s="70"/>
      <c r="M514" s="264"/>
      <c r="N514" s="45"/>
      <c r="O514" s="45"/>
      <c r="P514" s="45"/>
      <c r="Q514" s="45"/>
      <c r="R514" s="45"/>
      <c r="S514" s="45"/>
      <c r="T514" s="93"/>
      <c r="AT514" s="22" t="s">
        <v>182</v>
      </c>
      <c r="AU514" s="22" t="s">
        <v>87</v>
      </c>
    </row>
    <row r="515" s="1" customFormat="1" ht="16.5" customHeight="1">
      <c r="B515" s="44"/>
      <c r="C515" s="253" t="s">
        <v>1081</v>
      </c>
      <c r="D515" s="253" t="s">
        <v>177</v>
      </c>
      <c r="E515" s="254" t="s">
        <v>1082</v>
      </c>
      <c r="F515" s="255" t="s">
        <v>1083</v>
      </c>
      <c r="G515" s="256" t="s">
        <v>169</v>
      </c>
      <c r="H515" s="257">
        <v>13</v>
      </c>
      <c r="I515" s="258"/>
      <c r="J515" s="259">
        <f>ROUND(I515*H515,2)</f>
        <v>0</v>
      </c>
      <c r="K515" s="255" t="s">
        <v>22</v>
      </c>
      <c r="L515" s="260"/>
      <c r="M515" s="261" t="s">
        <v>22</v>
      </c>
      <c r="N515" s="262" t="s">
        <v>49</v>
      </c>
      <c r="O515" s="45"/>
      <c r="P515" s="228">
        <f>O515*H515</f>
        <v>0</v>
      </c>
      <c r="Q515" s="228">
        <v>0</v>
      </c>
      <c r="R515" s="228">
        <f>Q515*H515</f>
        <v>0</v>
      </c>
      <c r="S515" s="228">
        <v>0</v>
      </c>
      <c r="T515" s="229">
        <f>S515*H515</f>
        <v>0</v>
      </c>
      <c r="AR515" s="22" t="s">
        <v>1071</v>
      </c>
      <c r="AT515" s="22" t="s">
        <v>177</v>
      </c>
      <c r="AU515" s="22" t="s">
        <v>87</v>
      </c>
      <c r="AY515" s="22" t="s">
        <v>154</v>
      </c>
      <c r="BE515" s="230">
        <f>IF(N515="základní",J515,0)</f>
        <v>0</v>
      </c>
      <c r="BF515" s="230">
        <f>IF(N515="snížená",J515,0)</f>
        <v>0</v>
      </c>
      <c r="BG515" s="230">
        <f>IF(N515="zákl. přenesená",J515,0)</f>
        <v>0</v>
      </c>
      <c r="BH515" s="230">
        <f>IF(N515="sníž. přenesená",J515,0)</f>
        <v>0</v>
      </c>
      <c r="BI515" s="230">
        <f>IF(N515="nulová",J515,0)</f>
        <v>0</v>
      </c>
      <c r="BJ515" s="22" t="s">
        <v>24</v>
      </c>
      <c r="BK515" s="230">
        <f>ROUND(I515*H515,2)</f>
        <v>0</v>
      </c>
      <c r="BL515" s="22" t="s">
        <v>311</v>
      </c>
      <c r="BM515" s="22" t="s">
        <v>1084</v>
      </c>
    </row>
    <row r="516" s="1" customFormat="1" ht="16.5" customHeight="1">
      <c r="B516" s="44"/>
      <c r="C516" s="219" t="s">
        <v>1085</v>
      </c>
      <c r="D516" s="219" t="s">
        <v>157</v>
      </c>
      <c r="E516" s="220" t="s">
        <v>1086</v>
      </c>
      <c r="F516" s="221" t="s">
        <v>1087</v>
      </c>
      <c r="G516" s="222" t="s">
        <v>169</v>
      </c>
      <c r="H516" s="223">
        <v>13</v>
      </c>
      <c r="I516" s="224"/>
      <c r="J516" s="225">
        <f>ROUND(I516*H516,2)</f>
        <v>0</v>
      </c>
      <c r="K516" s="221" t="s">
        <v>22</v>
      </c>
      <c r="L516" s="70"/>
      <c r="M516" s="226" t="s">
        <v>22</v>
      </c>
      <c r="N516" s="227" t="s">
        <v>49</v>
      </c>
      <c r="O516" s="45"/>
      <c r="P516" s="228">
        <f>O516*H516</f>
        <v>0</v>
      </c>
      <c r="Q516" s="228">
        <v>0</v>
      </c>
      <c r="R516" s="228">
        <f>Q516*H516</f>
        <v>0</v>
      </c>
      <c r="S516" s="228">
        <v>0</v>
      </c>
      <c r="T516" s="229">
        <f>S516*H516</f>
        <v>0</v>
      </c>
      <c r="AR516" s="22" t="s">
        <v>311</v>
      </c>
      <c r="AT516" s="22" t="s">
        <v>157</v>
      </c>
      <c r="AU516" s="22" t="s">
        <v>87</v>
      </c>
      <c r="AY516" s="22" t="s">
        <v>154</v>
      </c>
      <c r="BE516" s="230">
        <f>IF(N516="základní",J516,0)</f>
        <v>0</v>
      </c>
      <c r="BF516" s="230">
        <f>IF(N516="snížená",J516,0)</f>
        <v>0</v>
      </c>
      <c r="BG516" s="230">
        <f>IF(N516="zákl. přenesená",J516,0)</f>
        <v>0</v>
      </c>
      <c r="BH516" s="230">
        <f>IF(N516="sníž. přenesená",J516,0)</f>
        <v>0</v>
      </c>
      <c r="BI516" s="230">
        <f>IF(N516="nulová",J516,0)</f>
        <v>0</v>
      </c>
      <c r="BJ516" s="22" t="s">
        <v>24</v>
      </c>
      <c r="BK516" s="230">
        <f>ROUND(I516*H516,2)</f>
        <v>0</v>
      </c>
      <c r="BL516" s="22" t="s">
        <v>311</v>
      </c>
      <c r="BM516" s="22" t="s">
        <v>1088</v>
      </c>
    </row>
    <row r="517" s="1" customFormat="1" ht="16.5" customHeight="1">
      <c r="B517" s="44"/>
      <c r="C517" s="219" t="s">
        <v>1089</v>
      </c>
      <c r="D517" s="219" t="s">
        <v>157</v>
      </c>
      <c r="E517" s="220" t="s">
        <v>1090</v>
      </c>
      <c r="F517" s="221" t="s">
        <v>1091</v>
      </c>
      <c r="G517" s="222" t="s">
        <v>207</v>
      </c>
      <c r="H517" s="223">
        <v>13</v>
      </c>
      <c r="I517" s="224"/>
      <c r="J517" s="225">
        <f>ROUND(I517*H517,2)</f>
        <v>0</v>
      </c>
      <c r="K517" s="221" t="s">
        <v>22</v>
      </c>
      <c r="L517" s="70"/>
      <c r="M517" s="226" t="s">
        <v>22</v>
      </c>
      <c r="N517" s="227" t="s">
        <v>49</v>
      </c>
      <c r="O517" s="45"/>
      <c r="P517" s="228">
        <f>O517*H517</f>
        <v>0</v>
      </c>
      <c r="Q517" s="228">
        <v>0</v>
      </c>
      <c r="R517" s="228">
        <f>Q517*H517</f>
        <v>0</v>
      </c>
      <c r="S517" s="228">
        <v>0</v>
      </c>
      <c r="T517" s="229">
        <f>S517*H517</f>
        <v>0</v>
      </c>
      <c r="AR517" s="22" t="s">
        <v>311</v>
      </c>
      <c r="AT517" s="22" t="s">
        <v>157</v>
      </c>
      <c r="AU517" s="22" t="s">
        <v>87</v>
      </c>
      <c r="AY517" s="22" t="s">
        <v>154</v>
      </c>
      <c r="BE517" s="230">
        <f>IF(N517="základní",J517,0)</f>
        <v>0</v>
      </c>
      <c r="BF517" s="230">
        <f>IF(N517="snížená",J517,0)</f>
        <v>0</v>
      </c>
      <c r="BG517" s="230">
        <f>IF(N517="zákl. přenesená",J517,0)</f>
        <v>0</v>
      </c>
      <c r="BH517" s="230">
        <f>IF(N517="sníž. přenesená",J517,0)</f>
        <v>0</v>
      </c>
      <c r="BI517" s="230">
        <f>IF(N517="nulová",J517,0)</f>
        <v>0</v>
      </c>
      <c r="BJ517" s="22" t="s">
        <v>24</v>
      </c>
      <c r="BK517" s="230">
        <f>ROUND(I517*H517,2)</f>
        <v>0</v>
      </c>
      <c r="BL517" s="22" t="s">
        <v>311</v>
      </c>
      <c r="BM517" s="22" t="s">
        <v>1092</v>
      </c>
    </row>
    <row r="518" s="1" customFormat="1" ht="25.5" customHeight="1">
      <c r="B518" s="44"/>
      <c r="C518" s="253" t="s">
        <v>1093</v>
      </c>
      <c r="D518" s="253" t="s">
        <v>177</v>
      </c>
      <c r="E518" s="254" t="s">
        <v>1094</v>
      </c>
      <c r="F518" s="255" t="s">
        <v>1095</v>
      </c>
      <c r="G518" s="256" t="s">
        <v>207</v>
      </c>
      <c r="H518" s="257">
        <v>15</v>
      </c>
      <c r="I518" s="258"/>
      <c r="J518" s="259">
        <f>ROUND(I518*H518,2)</f>
        <v>0</v>
      </c>
      <c r="K518" s="255" t="s">
        <v>22</v>
      </c>
      <c r="L518" s="260"/>
      <c r="M518" s="261" t="s">
        <v>22</v>
      </c>
      <c r="N518" s="262" t="s">
        <v>49</v>
      </c>
      <c r="O518" s="45"/>
      <c r="P518" s="228">
        <f>O518*H518</f>
        <v>0</v>
      </c>
      <c r="Q518" s="228">
        <v>0</v>
      </c>
      <c r="R518" s="228">
        <f>Q518*H518</f>
        <v>0</v>
      </c>
      <c r="S518" s="228">
        <v>0</v>
      </c>
      <c r="T518" s="229">
        <f>S518*H518</f>
        <v>0</v>
      </c>
      <c r="AR518" s="22" t="s">
        <v>1071</v>
      </c>
      <c r="AT518" s="22" t="s">
        <v>177</v>
      </c>
      <c r="AU518" s="22" t="s">
        <v>87</v>
      </c>
      <c r="AY518" s="22" t="s">
        <v>154</v>
      </c>
      <c r="BE518" s="230">
        <f>IF(N518="základní",J518,0)</f>
        <v>0</v>
      </c>
      <c r="BF518" s="230">
        <f>IF(N518="snížená",J518,0)</f>
        <v>0</v>
      </c>
      <c r="BG518" s="230">
        <f>IF(N518="zákl. přenesená",J518,0)</f>
        <v>0</v>
      </c>
      <c r="BH518" s="230">
        <f>IF(N518="sníž. přenesená",J518,0)</f>
        <v>0</v>
      </c>
      <c r="BI518" s="230">
        <f>IF(N518="nulová",J518,0)</f>
        <v>0</v>
      </c>
      <c r="BJ518" s="22" t="s">
        <v>24</v>
      </c>
      <c r="BK518" s="230">
        <f>ROUND(I518*H518,2)</f>
        <v>0</v>
      </c>
      <c r="BL518" s="22" t="s">
        <v>311</v>
      </c>
      <c r="BM518" s="22" t="s">
        <v>1096</v>
      </c>
    </row>
    <row r="519" s="1" customFormat="1" ht="25.5" customHeight="1">
      <c r="B519" s="44"/>
      <c r="C519" s="219" t="s">
        <v>1097</v>
      </c>
      <c r="D519" s="219" t="s">
        <v>157</v>
      </c>
      <c r="E519" s="220" t="s">
        <v>1098</v>
      </c>
      <c r="F519" s="221" t="s">
        <v>1099</v>
      </c>
      <c r="G519" s="222" t="s">
        <v>169</v>
      </c>
      <c r="H519" s="223">
        <v>39</v>
      </c>
      <c r="I519" s="224"/>
      <c r="J519" s="225">
        <f>ROUND(I519*H519,2)</f>
        <v>0</v>
      </c>
      <c r="K519" s="221" t="s">
        <v>22</v>
      </c>
      <c r="L519" s="70"/>
      <c r="M519" s="226" t="s">
        <v>22</v>
      </c>
      <c r="N519" s="227" t="s">
        <v>49</v>
      </c>
      <c r="O519" s="45"/>
      <c r="P519" s="228">
        <f>O519*H519</f>
        <v>0</v>
      </c>
      <c r="Q519" s="228">
        <v>0</v>
      </c>
      <c r="R519" s="228">
        <f>Q519*H519</f>
        <v>0</v>
      </c>
      <c r="S519" s="228">
        <v>0</v>
      </c>
      <c r="T519" s="229">
        <f>S519*H519</f>
        <v>0</v>
      </c>
      <c r="AR519" s="22" t="s">
        <v>311</v>
      </c>
      <c r="AT519" s="22" t="s">
        <v>157</v>
      </c>
      <c r="AU519" s="22" t="s">
        <v>87</v>
      </c>
      <c r="AY519" s="22" t="s">
        <v>154</v>
      </c>
      <c r="BE519" s="230">
        <f>IF(N519="základní",J519,0)</f>
        <v>0</v>
      </c>
      <c r="BF519" s="230">
        <f>IF(N519="snížená",J519,0)</f>
        <v>0</v>
      </c>
      <c r="BG519" s="230">
        <f>IF(N519="zákl. přenesená",J519,0)</f>
        <v>0</v>
      </c>
      <c r="BH519" s="230">
        <f>IF(N519="sníž. přenesená",J519,0)</f>
        <v>0</v>
      </c>
      <c r="BI519" s="230">
        <f>IF(N519="nulová",J519,0)</f>
        <v>0</v>
      </c>
      <c r="BJ519" s="22" t="s">
        <v>24</v>
      </c>
      <c r="BK519" s="230">
        <f>ROUND(I519*H519,2)</f>
        <v>0</v>
      </c>
      <c r="BL519" s="22" t="s">
        <v>311</v>
      </c>
      <c r="BM519" s="22" t="s">
        <v>1100</v>
      </c>
    </row>
    <row r="520" s="1" customFormat="1">
      <c r="B520" s="44"/>
      <c r="C520" s="72"/>
      <c r="D520" s="233" t="s">
        <v>182</v>
      </c>
      <c r="E520" s="72"/>
      <c r="F520" s="263" t="s">
        <v>1101</v>
      </c>
      <c r="G520" s="72"/>
      <c r="H520" s="72"/>
      <c r="I520" s="189"/>
      <c r="J520" s="72"/>
      <c r="K520" s="72"/>
      <c r="L520" s="70"/>
      <c r="M520" s="264"/>
      <c r="N520" s="45"/>
      <c r="O520" s="45"/>
      <c r="P520" s="45"/>
      <c r="Q520" s="45"/>
      <c r="R520" s="45"/>
      <c r="S520" s="45"/>
      <c r="T520" s="93"/>
      <c r="AT520" s="22" t="s">
        <v>182</v>
      </c>
      <c r="AU520" s="22" t="s">
        <v>87</v>
      </c>
    </row>
    <row r="521" s="1" customFormat="1" ht="25.5" customHeight="1">
      <c r="B521" s="44"/>
      <c r="C521" s="219" t="s">
        <v>1102</v>
      </c>
      <c r="D521" s="219" t="s">
        <v>157</v>
      </c>
      <c r="E521" s="220" t="s">
        <v>1103</v>
      </c>
      <c r="F521" s="221" t="s">
        <v>1104</v>
      </c>
      <c r="G521" s="222" t="s">
        <v>169</v>
      </c>
      <c r="H521" s="223">
        <v>10</v>
      </c>
      <c r="I521" s="224"/>
      <c r="J521" s="225">
        <f>ROUND(I521*H521,2)</f>
        <v>0</v>
      </c>
      <c r="K521" s="221" t="s">
        <v>22</v>
      </c>
      <c r="L521" s="70"/>
      <c r="M521" s="226" t="s">
        <v>22</v>
      </c>
      <c r="N521" s="227" t="s">
        <v>49</v>
      </c>
      <c r="O521" s="45"/>
      <c r="P521" s="228">
        <f>O521*H521</f>
        <v>0</v>
      </c>
      <c r="Q521" s="228">
        <v>0</v>
      </c>
      <c r="R521" s="228">
        <f>Q521*H521</f>
        <v>0</v>
      </c>
      <c r="S521" s="228">
        <v>0</v>
      </c>
      <c r="T521" s="229">
        <f>S521*H521</f>
        <v>0</v>
      </c>
      <c r="AR521" s="22" t="s">
        <v>311</v>
      </c>
      <c r="AT521" s="22" t="s">
        <v>157</v>
      </c>
      <c r="AU521" s="22" t="s">
        <v>87</v>
      </c>
      <c r="AY521" s="22" t="s">
        <v>154</v>
      </c>
      <c r="BE521" s="230">
        <f>IF(N521="základní",J521,0)</f>
        <v>0</v>
      </c>
      <c r="BF521" s="230">
        <f>IF(N521="snížená",J521,0)</f>
        <v>0</v>
      </c>
      <c r="BG521" s="230">
        <f>IF(N521="zákl. přenesená",J521,0)</f>
        <v>0</v>
      </c>
      <c r="BH521" s="230">
        <f>IF(N521="sníž. přenesená",J521,0)</f>
        <v>0</v>
      </c>
      <c r="BI521" s="230">
        <f>IF(N521="nulová",J521,0)</f>
        <v>0</v>
      </c>
      <c r="BJ521" s="22" t="s">
        <v>24</v>
      </c>
      <c r="BK521" s="230">
        <f>ROUND(I521*H521,2)</f>
        <v>0</v>
      </c>
      <c r="BL521" s="22" t="s">
        <v>311</v>
      </c>
      <c r="BM521" s="22" t="s">
        <v>1105</v>
      </c>
    </row>
    <row r="522" s="1" customFormat="1">
      <c r="B522" s="44"/>
      <c r="C522" s="72"/>
      <c r="D522" s="233" t="s">
        <v>182</v>
      </c>
      <c r="E522" s="72"/>
      <c r="F522" s="263" t="s">
        <v>1106</v>
      </c>
      <c r="G522" s="72"/>
      <c r="H522" s="72"/>
      <c r="I522" s="189"/>
      <c r="J522" s="72"/>
      <c r="K522" s="72"/>
      <c r="L522" s="70"/>
      <c r="M522" s="264"/>
      <c r="N522" s="45"/>
      <c r="O522" s="45"/>
      <c r="P522" s="45"/>
      <c r="Q522" s="45"/>
      <c r="R522" s="45"/>
      <c r="S522" s="45"/>
      <c r="T522" s="93"/>
      <c r="AT522" s="22" t="s">
        <v>182</v>
      </c>
      <c r="AU522" s="22" t="s">
        <v>87</v>
      </c>
    </row>
    <row r="523" s="1" customFormat="1" ht="25.5" customHeight="1">
      <c r="B523" s="44"/>
      <c r="C523" s="219" t="s">
        <v>1107</v>
      </c>
      <c r="D523" s="219" t="s">
        <v>157</v>
      </c>
      <c r="E523" s="220" t="s">
        <v>1108</v>
      </c>
      <c r="F523" s="221" t="s">
        <v>1109</v>
      </c>
      <c r="G523" s="222" t="s">
        <v>169</v>
      </c>
      <c r="H523" s="223">
        <v>93</v>
      </c>
      <c r="I523" s="224"/>
      <c r="J523" s="225">
        <f>ROUND(I523*H523,2)</f>
        <v>0</v>
      </c>
      <c r="K523" s="221" t="s">
        <v>22</v>
      </c>
      <c r="L523" s="70"/>
      <c r="M523" s="226" t="s">
        <v>22</v>
      </c>
      <c r="N523" s="227" t="s">
        <v>49</v>
      </c>
      <c r="O523" s="45"/>
      <c r="P523" s="228">
        <f>O523*H523</f>
        <v>0</v>
      </c>
      <c r="Q523" s="228">
        <v>0</v>
      </c>
      <c r="R523" s="228">
        <f>Q523*H523</f>
        <v>0</v>
      </c>
      <c r="S523" s="228">
        <v>0</v>
      </c>
      <c r="T523" s="229">
        <f>S523*H523</f>
        <v>0</v>
      </c>
      <c r="AR523" s="22" t="s">
        <v>311</v>
      </c>
      <c r="AT523" s="22" t="s">
        <v>157</v>
      </c>
      <c r="AU523" s="22" t="s">
        <v>87</v>
      </c>
      <c r="AY523" s="22" t="s">
        <v>154</v>
      </c>
      <c r="BE523" s="230">
        <f>IF(N523="základní",J523,0)</f>
        <v>0</v>
      </c>
      <c r="BF523" s="230">
        <f>IF(N523="snížená",J523,0)</f>
        <v>0</v>
      </c>
      <c r="BG523" s="230">
        <f>IF(N523="zákl. přenesená",J523,0)</f>
        <v>0</v>
      </c>
      <c r="BH523" s="230">
        <f>IF(N523="sníž. přenesená",J523,0)</f>
        <v>0</v>
      </c>
      <c r="BI523" s="230">
        <f>IF(N523="nulová",J523,0)</f>
        <v>0</v>
      </c>
      <c r="BJ523" s="22" t="s">
        <v>24</v>
      </c>
      <c r="BK523" s="230">
        <f>ROUND(I523*H523,2)</f>
        <v>0</v>
      </c>
      <c r="BL523" s="22" t="s">
        <v>311</v>
      </c>
      <c r="BM523" s="22" t="s">
        <v>1110</v>
      </c>
    </row>
    <row r="524" s="1" customFormat="1">
      <c r="B524" s="44"/>
      <c r="C524" s="72"/>
      <c r="D524" s="233" t="s">
        <v>182</v>
      </c>
      <c r="E524" s="72"/>
      <c r="F524" s="263" t="s">
        <v>1111</v>
      </c>
      <c r="G524" s="72"/>
      <c r="H524" s="72"/>
      <c r="I524" s="189"/>
      <c r="J524" s="72"/>
      <c r="K524" s="72"/>
      <c r="L524" s="70"/>
      <c r="M524" s="264"/>
      <c r="N524" s="45"/>
      <c r="O524" s="45"/>
      <c r="P524" s="45"/>
      <c r="Q524" s="45"/>
      <c r="R524" s="45"/>
      <c r="S524" s="45"/>
      <c r="T524" s="93"/>
      <c r="AT524" s="22" t="s">
        <v>182</v>
      </c>
      <c r="AU524" s="22" t="s">
        <v>87</v>
      </c>
    </row>
    <row r="525" s="1" customFormat="1" ht="16.5" customHeight="1">
      <c r="B525" s="44"/>
      <c r="C525" s="253" t="s">
        <v>1112</v>
      </c>
      <c r="D525" s="253" t="s">
        <v>177</v>
      </c>
      <c r="E525" s="254" t="s">
        <v>1113</v>
      </c>
      <c r="F525" s="255" t="s">
        <v>1114</v>
      </c>
      <c r="G525" s="256" t="s">
        <v>169</v>
      </c>
      <c r="H525" s="257">
        <v>93</v>
      </c>
      <c r="I525" s="258"/>
      <c r="J525" s="259">
        <f>ROUND(I525*H525,2)</f>
        <v>0</v>
      </c>
      <c r="K525" s="255" t="s">
        <v>22</v>
      </c>
      <c r="L525" s="260"/>
      <c r="M525" s="261" t="s">
        <v>22</v>
      </c>
      <c r="N525" s="262" t="s">
        <v>49</v>
      </c>
      <c r="O525" s="45"/>
      <c r="P525" s="228">
        <f>O525*H525</f>
        <v>0</v>
      </c>
      <c r="Q525" s="228">
        <v>0</v>
      </c>
      <c r="R525" s="228">
        <f>Q525*H525</f>
        <v>0</v>
      </c>
      <c r="S525" s="228">
        <v>0</v>
      </c>
      <c r="T525" s="229">
        <f>S525*H525</f>
        <v>0</v>
      </c>
      <c r="AR525" s="22" t="s">
        <v>1071</v>
      </c>
      <c r="AT525" s="22" t="s">
        <v>177</v>
      </c>
      <c r="AU525" s="22" t="s">
        <v>87</v>
      </c>
      <c r="AY525" s="22" t="s">
        <v>154</v>
      </c>
      <c r="BE525" s="230">
        <f>IF(N525="základní",J525,0)</f>
        <v>0</v>
      </c>
      <c r="BF525" s="230">
        <f>IF(N525="snížená",J525,0)</f>
        <v>0</v>
      </c>
      <c r="BG525" s="230">
        <f>IF(N525="zákl. přenesená",J525,0)</f>
        <v>0</v>
      </c>
      <c r="BH525" s="230">
        <f>IF(N525="sníž. přenesená",J525,0)</f>
        <v>0</v>
      </c>
      <c r="BI525" s="230">
        <f>IF(N525="nulová",J525,0)</f>
        <v>0</v>
      </c>
      <c r="BJ525" s="22" t="s">
        <v>24</v>
      </c>
      <c r="BK525" s="230">
        <f>ROUND(I525*H525,2)</f>
        <v>0</v>
      </c>
      <c r="BL525" s="22" t="s">
        <v>311</v>
      </c>
      <c r="BM525" s="22" t="s">
        <v>1115</v>
      </c>
    </row>
    <row r="526" s="1" customFormat="1" ht="16.5" customHeight="1">
      <c r="B526" s="44"/>
      <c r="C526" s="253" t="s">
        <v>1116</v>
      </c>
      <c r="D526" s="253" t="s">
        <v>177</v>
      </c>
      <c r="E526" s="254" t="s">
        <v>1117</v>
      </c>
      <c r="F526" s="255" t="s">
        <v>1118</v>
      </c>
      <c r="G526" s="256" t="s">
        <v>169</v>
      </c>
      <c r="H526" s="257">
        <v>7</v>
      </c>
      <c r="I526" s="258"/>
      <c r="J526" s="259">
        <f>ROUND(I526*H526,2)</f>
        <v>0</v>
      </c>
      <c r="K526" s="255" t="s">
        <v>22</v>
      </c>
      <c r="L526" s="260"/>
      <c r="M526" s="261" t="s">
        <v>22</v>
      </c>
      <c r="N526" s="262" t="s">
        <v>49</v>
      </c>
      <c r="O526" s="45"/>
      <c r="P526" s="228">
        <f>O526*H526</f>
        <v>0</v>
      </c>
      <c r="Q526" s="228">
        <v>0</v>
      </c>
      <c r="R526" s="228">
        <f>Q526*H526</f>
        <v>0</v>
      </c>
      <c r="S526" s="228">
        <v>0</v>
      </c>
      <c r="T526" s="229">
        <f>S526*H526</f>
        <v>0</v>
      </c>
      <c r="AR526" s="22" t="s">
        <v>1071</v>
      </c>
      <c r="AT526" s="22" t="s">
        <v>177</v>
      </c>
      <c r="AU526" s="22" t="s">
        <v>87</v>
      </c>
      <c r="AY526" s="22" t="s">
        <v>154</v>
      </c>
      <c r="BE526" s="230">
        <f>IF(N526="základní",J526,0)</f>
        <v>0</v>
      </c>
      <c r="BF526" s="230">
        <f>IF(N526="snížená",J526,0)</f>
        <v>0</v>
      </c>
      <c r="BG526" s="230">
        <f>IF(N526="zákl. přenesená",J526,0)</f>
        <v>0</v>
      </c>
      <c r="BH526" s="230">
        <f>IF(N526="sníž. přenesená",J526,0)</f>
        <v>0</v>
      </c>
      <c r="BI526" s="230">
        <f>IF(N526="nulová",J526,0)</f>
        <v>0</v>
      </c>
      <c r="BJ526" s="22" t="s">
        <v>24</v>
      </c>
      <c r="BK526" s="230">
        <f>ROUND(I526*H526,2)</f>
        <v>0</v>
      </c>
      <c r="BL526" s="22" t="s">
        <v>311</v>
      </c>
      <c r="BM526" s="22" t="s">
        <v>1119</v>
      </c>
    </row>
    <row r="527" s="1" customFormat="1" ht="16.5" customHeight="1">
      <c r="B527" s="44"/>
      <c r="C527" s="219" t="s">
        <v>1120</v>
      </c>
      <c r="D527" s="219" t="s">
        <v>157</v>
      </c>
      <c r="E527" s="220" t="s">
        <v>1121</v>
      </c>
      <c r="F527" s="221" t="s">
        <v>1122</v>
      </c>
      <c r="G527" s="222" t="s">
        <v>169</v>
      </c>
      <c r="H527" s="223">
        <v>1</v>
      </c>
      <c r="I527" s="224"/>
      <c r="J527" s="225">
        <f>ROUND(I527*H527,2)</f>
        <v>0</v>
      </c>
      <c r="K527" s="221" t="s">
        <v>22</v>
      </c>
      <c r="L527" s="70"/>
      <c r="M527" s="226" t="s">
        <v>22</v>
      </c>
      <c r="N527" s="227" t="s">
        <v>49</v>
      </c>
      <c r="O527" s="45"/>
      <c r="P527" s="228">
        <f>O527*H527</f>
        <v>0</v>
      </c>
      <c r="Q527" s="228">
        <v>0</v>
      </c>
      <c r="R527" s="228">
        <f>Q527*H527</f>
        <v>0</v>
      </c>
      <c r="S527" s="228">
        <v>0</v>
      </c>
      <c r="T527" s="229">
        <f>S527*H527</f>
        <v>0</v>
      </c>
      <c r="AR527" s="22" t="s">
        <v>311</v>
      </c>
      <c r="AT527" s="22" t="s">
        <v>157</v>
      </c>
      <c r="AU527" s="22" t="s">
        <v>87</v>
      </c>
      <c r="AY527" s="22" t="s">
        <v>154</v>
      </c>
      <c r="BE527" s="230">
        <f>IF(N527="základní",J527,0)</f>
        <v>0</v>
      </c>
      <c r="BF527" s="230">
        <f>IF(N527="snížená",J527,0)</f>
        <v>0</v>
      </c>
      <c r="BG527" s="230">
        <f>IF(N527="zákl. přenesená",J527,0)</f>
        <v>0</v>
      </c>
      <c r="BH527" s="230">
        <f>IF(N527="sníž. přenesená",J527,0)</f>
        <v>0</v>
      </c>
      <c r="BI527" s="230">
        <f>IF(N527="nulová",J527,0)</f>
        <v>0</v>
      </c>
      <c r="BJ527" s="22" t="s">
        <v>24</v>
      </c>
      <c r="BK527" s="230">
        <f>ROUND(I527*H527,2)</f>
        <v>0</v>
      </c>
      <c r="BL527" s="22" t="s">
        <v>311</v>
      </c>
      <c r="BM527" s="22" t="s">
        <v>1123</v>
      </c>
    </row>
    <row r="528" s="1" customFormat="1" ht="25.5" customHeight="1">
      <c r="B528" s="44"/>
      <c r="C528" s="253" t="s">
        <v>1124</v>
      </c>
      <c r="D528" s="253" t="s">
        <v>177</v>
      </c>
      <c r="E528" s="254" t="s">
        <v>1125</v>
      </c>
      <c r="F528" s="255" t="s">
        <v>1126</v>
      </c>
      <c r="G528" s="256" t="s">
        <v>169</v>
      </c>
      <c r="H528" s="257">
        <v>1</v>
      </c>
      <c r="I528" s="258"/>
      <c r="J528" s="259">
        <f>ROUND(I528*H528,2)</f>
        <v>0</v>
      </c>
      <c r="K528" s="255" t="s">
        <v>22</v>
      </c>
      <c r="L528" s="260"/>
      <c r="M528" s="261" t="s">
        <v>22</v>
      </c>
      <c r="N528" s="262" t="s">
        <v>49</v>
      </c>
      <c r="O528" s="45"/>
      <c r="P528" s="228">
        <f>O528*H528</f>
        <v>0</v>
      </c>
      <c r="Q528" s="228">
        <v>0</v>
      </c>
      <c r="R528" s="228">
        <f>Q528*H528</f>
        <v>0</v>
      </c>
      <c r="S528" s="228">
        <v>0</v>
      </c>
      <c r="T528" s="229">
        <f>S528*H528</f>
        <v>0</v>
      </c>
      <c r="AR528" s="22" t="s">
        <v>1071</v>
      </c>
      <c r="AT528" s="22" t="s">
        <v>177</v>
      </c>
      <c r="AU528" s="22" t="s">
        <v>87</v>
      </c>
      <c r="AY528" s="22" t="s">
        <v>154</v>
      </c>
      <c r="BE528" s="230">
        <f>IF(N528="základní",J528,0)</f>
        <v>0</v>
      </c>
      <c r="BF528" s="230">
        <f>IF(N528="snížená",J528,0)</f>
        <v>0</v>
      </c>
      <c r="BG528" s="230">
        <f>IF(N528="zákl. přenesená",J528,0)</f>
        <v>0</v>
      </c>
      <c r="BH528" s="230">
        <f>IF(N528="sníž. přenesená",J528,0)</f>
        <v>0</v>
      </c>
      <c r="BI528" s="230">
        <f>IF(N528="nulová",J528,0)</f>
        <v>0</v>
      </c>
      <c r="BJ528" s="22" t="s">
        <v>24</v>
      </c>
      <c r="BK528" s="230">
        <f>ROUND(I528*H528,2)</f>
        <v>0</v>
      </c>
      <c r="BL528" s="22" t="s">
        <v>311</v>
      </c>
      <c r="BM528" s="22" t="s">
        <v>1127</v>
      </c>
    </row>
    <row r="529" s="1" customFormat="1">
      <c r="B529" s="44"/>
      <c r="C529" s="72"/>
      <c r="D529" s="233" t="s">
        <v>182</v>
      </c>
      <c r="E529" s="72"/>
      <c r="F529" s="263" t="s">
        <v>1128</v>
      </c>
      <c r="G529" s="72"/>
      <c r="H529" s="72"/>
      <c r="I529" s="189"/>
      <c r="J529" s="72"/>
      <c r="K529" s="72"/>
      <c r="L529" s="70"/>
      <c r="M529" s="264"/>
      <c r="N529" s="45"/>
      <c r="O529" s="45"/>
      <c r="P529" s="45"/>
      <c r="Q529" s="45"/>
      <c r="R529" s="45"/>
      <c r="S529" s="45"/>
      <c r="T529" s="93"/>
      <c r="AT529" s="22" t="s">
        <v>182</v>
      </c>
      <c r="AU529" s="22" t="s">
        <v>87</v>
      </c>
    </row>
    <row r="530" s="1" customFormat="1" ht="16.5" customHeight="1">
      <c r="B530" s="44"/>
      <c r="C530" s="219" t="s">
        <v>1129</v>
      </c>
      <c r="D530" s="219" t="s">
        <v>157</v>
      </c>
      <c r="E530" s="220" t="s">
        <v>1130</v>
      </c>
      <c r="F530" s="221" t="s">
        <v>1131</v>
      </c>
      <c r="G530" s="222" t="s">
        <v>169</v>
      </c>
      <c r="H530" s="223">
        <v>1</v>
      </c>
      <c r="I530" s="224"/>
      <c r="J530" s="225">
        <f>ROUND(I530*H530,2)</f>
        <v>0</v>
      </c>
      <c r="K530" s="221" t="s">
        <v>22</v>
      </c>
      <c r="L530" s="70"/>
      <c r="M530" s="226" t="s">
        <v>22</v>
      </c>
      <c r="N530" s="227" t="s">
        <v>49</v>
      </c>
      <c r="O530" s="45"/>
      <c r="P530" s="228">
        <f>O530*H530</f>
        <v>0</v>
      </c>
      <c r="Q530" s="228">
        <v>0</v>
      </c>
      <c r="R530" s="228">
        <f>Q530*H530</f>
        <v>0</v>
      </c>
      <c r="S530" s="228">
        <v>0</v>
      </c>
      <c r="T530" s="229">
        <f>S530*H530</f>
        <v>0</v>
      </c>
      <c r="AR530" s="22" t="s">
        <v>311</v>
      </c>
      <c r="AT530" s="22" t="s">
        <v>157</v>
      </c>
      <c r="AU530" s="22" t="s">
        <v>87</v>
      </c>
      <c r="AY530" s="22" t="s">
        <v>154</v>
      </c>
      <c r="BE530" s="230">
        <f>IF(N530="základní",J530,0)</f>
        <v>0</v>
      </c>
      <c r="BF530" s="230">
        <f>IF(N530="snížená",J530,0)</f>
        <v>0</v>
      </c>
      <c r="BG530" s="230">
        <f>IF(N530="zákl. přenesená",J530,0)</f>
        <v>0</v>
      </c>
      <c r="BH530" s="230">
        <f>IF(N530="sníž. přenesená",J530,0)</f>
        <v>0</v>
      </c>
      <c r="BI530" s="230">
        <f>IF(N530="nulová",J530,0)</f>
        <v>0</v>
      </c>
      <c r="BJ530" s="22" t="s">
        <v>24</v>
      </c>
      <c r="BK530" s="230">
        <f>ROUND(I530*H530,2)</f>
        <v>0</v>
      </c>
      <c r="BL530" s="22" t="s">
        <v>311</v>
      </c>
      <c r="BM530" s="22" t="s">
        <v>1132</v>
      </c>
    </row>
    <row r="531" s="1" customFormat="1">
      <c r="B531" s="44"/>
      <c r="C531" s="72"/>
      <c r="D531" s="233" t="s">
        <v>182</v>
      </c>
      <c r="E531" s="72"/>
      <c r="F531" s="263" t="s">
        <v>1133</v>
      </c>
      <c r="G531" s="72"/>
      <c r="H531" s="72"/>
      <c r="I531" s="189"/>
      <c r="J531" s="72"/>
      <c r="K531" s="72"/>
      <c r="L531" s="70"/>
      <c r="M531" s="264"/>
      <c r="N531" s="45"/>
      <c r="O531" s="45"/>
      <c r="P531" s="45"/>
      <c r="Q531" s="45"/>
      <c r="R531" s="45"/>
      <c r="S531" s="45"/>
      <c r="T531" s="93"/>
      <c r="AT531" s="22" t="s">
        <v>182</v>
      </c>
      <c r="AU531" s="22" t="s">
        <v>87</v>
      </c>
    </row>
    <row r="532" s="1" customFormat="1" ht="89.25" customHeight="1">
      <c r="B532" s="44"/>
      <c r="C532" s="253" t="s">
        <v>1134</v>
      </c>
      <c r="D532" s="253" t="s">
        <v>177</v>
      </c>
      <c r="E532" s="254" t="s">
        <v>1135</v>
      </c>
      <c r="F532" s="255" t="s">
        <v>1136</v>
      </c>
      <c r="G532" s="256" t="s">
        <v>169</v>
      </c>
      <c r="H532" s="257">
        <v>1</v>
      </c>
      <c r="I532" s="258"/>
      <c r="J532" s="259">
        <f>ROUND(I532*H532,2)</f>
        <v>0</v>
      </c>
      <c r="K532" s="255" t="s">
        <v>22</v>
      </c>
      <c r="L532" s="260"/>
      <c r="M532" s="261" t="s">
        <v>22</v>
      </c>
      <c r="N532" s="262" t="s">
        <v>49</v>
      </c>
      <c r="O532" s="45"/>
      <c r="P532" s="228">
        <f>O532*H532</f>
        <v>0</v>
      </c>
      <c r="Q532" s="228">
        <v>0</v>
      </c>
      <c r="R532" s="228">
        <f>Q532*H532</f>
        <v>0</v>
      </c>
      <c r="S532" s="228">
        <v>0</v>
      </c>
      <c r="T532" s="229">
        <f>S532*H532</f>
        <v>0</v>
      </c>
      <c r="AR532" s="22" t="s">
        <v>1071</v>
      </c>
      <c r="AT532" s="22" t="s">
        <v>177</v>
      </c>
      <c r="AU532" s="22" t="s">
        <v>87</v>
      </c>
      <c r="AY532" s="22" t="s">
        <v>154</v>
      </c>
      <c r="BE532" s="230">
        <f>IF(N532="základní",J532,0)</f>
        <v>0</v>
      </c>
      <c r="BF532" s="230">
        <f>IF(N532="snížená",J532,0)</f>
        <v>0</v>
      </c>
      <c r="BG532" s="230">
        <f>IF(N532="zákl. přenesená",J532,0)</f>
        <v>0</v>
      </c>
      <c r="BH532" s="230">
        <f>IF(N532="sníž. přenesená",J532,0)</f>
        <v>0</v>
      </c>
      <c r="BI532" s="230">
        <f>IF(N532="nulová",J532,0)</f>
        <v>0</v>
      </c>
      <c r="BJ532" s="22" t="s">
        <v>24</v>
      </c>
      <c r="BK532" s="230">
        <f>ROUND(I532*H532,2)</f>
        <v>0</v>
      </c>
      <c r="BL532" s="22" t="s">
        <v>311</v>
      </c>
      <c r="BM532" s="22" t="s">
        <v>1137</v>
      </c>
    </row>
    <row r="533" s="1" customFormat="1" ht="16.5" customHeight="1">
      <c r="B533" s="44"/>
      <c r="C533" s="219" t="s">
        <v>1138</v>
      </c>
      <c r="D533" s="219" t="s">
        <v>157</v>
      </c>
      <c r="E533" s="220" t="s">
        <v>1139</v>
      </c>
      <c r="F533" s="221" t="s">
        <v>1140</v>
      </c>
      <c r="G533" s="222" t="s">
        <v>207</v>
      </c>
      <c r="H533" s="223">
        <v>185</v>
      </c>
      <c r="I533" s="224"/>
      <c r="J533" s="225">
        <f>ROUND(I533*H533,2)</f>
        <v>0</v>
      </c>
      <c r="K533" s="221" t="s">
        <v>22</v>
      </c>
      <c r="L533" s="70"/>
      <c r="M533" s="226" t="s">
        <v>22</v>
      </c>
      <c r="N533" s="227" t="s">
        <v>49</v>
      </c>
      <c r="O533" s="45"/>
      <c r="P533" s="228">
        <f>O533*H533</f>
        <v>0</v>
      </c>
      <c r="Q533" s="228">
        <v>0</v>
      </c>
      <c r="R533" s="228">
        <f>Q533*H533</f>
        <v>0</v>
      </c>
      <c r="S533" s="228">
        <v>0</v>
      </c>
      <c r="T533" s="229">
        <f>S533*H533</f>
        <v>0</v>
      </c>
      <c r="AR533" s="22" t="s">
        <v>311</v>
      </c>
      <c r="AT533" s="22" t="s">
        <v>157</v>
      </c>
      <c r="AU533" s="22" t="s">
        <v>87</v>
      </c>
      <c r="AY533" s="22" t="s">
        <v>154</v>
      </c>
      <c r="BE533" s="230">
        <f>IF(N533="základní",J533,0)</f>
        <v>0</v>
      </c>
      <c r="BF533" s="230">
        <f>IF(N533="snížená",J533,0)</f>
        <v>0</v>
      </c>
      <c r="BG533" s="230">
        <f>IF(N533="zákl. přenesená",J533,0)</f>
        <v>0</v>
      </c>
      <c r="BH533" s="230">
        <f>IF(N533="sníž. přenesená",J533,0)</f>
        <v>0</v>
      </c>
      <c r="BI533" s="230">
        <f>IF(N533="nulová",J533,0)</f>
        <v>0</v>
      </c>
      <c r="BJ533" s="22" t="s">
        <v>24</v>
      </c>
      <c r="BK533" s="230">
        <f>ROUND(I533*H533,2)</f>
        <v>0</v>
      </c>
      <c r="BL533" s="22" t="s">
        <v>311</v>
      </c>
      <c r="BM533" s="22" t="s">
        <v>1141</v>
      </c>
    </row>
    <row r="534" s="1" customFormat="1">
      <c r="B534" s="44"/>
      <c r="C534" s="72"/>
      <c r="D534" s="233" t="s">
        <v>182</v>
      </c>
      <c r="E534" s="72"/>
      <c r="F534" s="263" t="s">
        <v>1142</v>
      </c>
      <c r="G534" s="72"/>
      <c r="H534" s="72"/>
      <c r="I534" s="189"/>
      <c r="J534" s="72"/>
      <c r="K534" s="72"/>
      <c r="L534" s="70"/>
      <c r="M534" s="264"/>
      <c r="N534" s="45"/>
      <c r="O534" s="45"/>
      <c r="P534" s="45"/>
      <c r="Q534" s="45"/>
      <c r="R534" s="45"/>
      <c r="S534" s="45"/>
      <c r="T534" s="93"/>
      <c r="AT534" s="22" t="s">
        <v>182</v>
      </c>
      <c r="AU534" s="22" t="s">
        <v>87</v>
      </c>
    </row>
    <row r="535" s="1" customFormat="1" ht="16.5" customHeight="1">
      <c r="B535" s="44"/>
      <c r="C535" s="253" t="s">
        <v>1143</v>
      </c>
      <c r="D535" s="253" t="s">
        <v>177</v>
      </c>
      <c r="E535" s="254" t="s">
        <v>1144</v>
      </c>
      <c r="F535" s="255" t="s">
        <v>1145</v>
      </c>
      <c r="G535" s="256" t="s">
        <v>207</v>
      </c>
      <c r="H535" s="257">
        <v>185</v>
      </c>
      <c r="I535" s="258"/>
      <c r="J535" s="259">
        <f>ROUND(I535*H535,2)</f>
        <v>0</v>
      </c>
      <c r="K535" s="255" t="s">
        <v>22</v>
      </c>
      <c r="L535" s="260"/>
      <c r="M535" s="261" t="s">
        <v>22</v>
      </c>
      <c r="N535" s="262" t="s">
        <v>49</v>
      </c>
      <c r="O535" s="45"/>
      <c r="P535" s="228">
        <f>O535*H535</f>
        <v>0</v>
      </c>
      <c r="Q535" s="228">
        <v>0</v>
      </c>
      <c r="R535" s="228">
        <f>Q535*H535</f>
        <v>0</v>
      </c>
      <c r="S535" s="228">
        <v>0</v>
      </c>
      <c r="T535" s="229">
        <f>S535*H535</f>
        <v>0</v>
      </c>
      <c r="AR535" s="22" t="s">
        <v>1071</v>
      </c>
      <c r="AT535" s="22" t="s">
        <v>177</v>
      </c>
      <c r="AU535" s="22" t="s">
        <v>87</v>
      </c>
      <c r="AY535" s="22" t="s">
        <v>154</v>
      </c>
      <c r="BE535" s="230">
        <f>IF(N535="základní",J535,0)</f>
        <v>0</v>
      </c>
      <c r="BF535" s="230">
        <f>IF(N535="snížená",J535,0)</f>
        <v>0</v>
      </c>
      <c r="BG535" s="230">
        <f>IF(N535="zákl. přenesená",J535,0)</f>
        <v>0</v>
      </c>
      <c r="BH535" s="230">
        <f>IF(N535="sníž. přenesená",J535,0)</f>
        <v>0</v>
      </c>
      <c r="BI535" s="230">
        <f>IF(N535="nulová",J535,0)</f>
        <v>0</v>
      </c>
      <c r="BJ535" s="22" t="s">
        <v>24</v>
      </c>
      <c r="BK535" s="230">
        <f>ROUND(I535*H535,2)</f>
        <v>0</v>
      </c>
      <c r="BL535" s="22" t="s">
        <v>311</v>
      </c>
      <c r="BM535" s="22" t="s">
        <v>1146</v>
      </c>
    </row>
    <row r="536" s="1" customFormat="1" ht="25.5" customHeight="1">
      <c r="B536" s="44"/>
      <c r="C536" s="219" t="s">
        <v>1147</v>
      </c>
      <c r="D536" s="219" t="s">
        <v>157</v>
      </c>
      <c r="E536" s="220" t="s">
        <v>1148</v>
      </c>
      <c r="F536" s="221" t="s">
        <v>1149</v>
      </c>
      <c r="G536" s="222" t="s">
        <v>207</v>
      </c>
      <c r="H536" s="223">
        <v>40</v>
      </c>
      <c r="I536" s="224"/>
      <c r="J536" s="225">
        <f>ROUND(I536*H536,2)</f>
        <v>0</v>
      </c>
      <c r="K536" s="221" t="s">
        <v>22</v>
      </c>
      <c r="L536" s="70"/>
      <c r="M536" s="226" t="s">
        <v>22</v>
      </c>
      <c r="N536" s="227" t="s">
        <v>49</v>
      </c>
      <c r="O536" s="45"/>
      <c r="P536" s="228">
        <f>O536*H536</f>
        <v>0</v>
      </c>
      <c r="Q536" s="228">
        <v>0</v>
      </c>
      <c r="R536" s="228">
        <f>Q536*H536</f>
        <v>0</v>
      </c>
      <c r="S536" s="228">
        <v>0</v>
      </c>
      <c r="T536" s="229">
        <f>S536*H536</f>
        <v>0</v>
      </c>
      <c r="AR536" s="22" t="s">
        <v>311</v>
      </c>
      <c r="AT536" s="22" t="s">
        <v>157</v>
      </c>
      <c r="AU536" s="22" t="s">
        <v>87</v>
      </c>
      <c r="AY536" s="22" t="s">
        <v>154</v>
      </c>
      <c r="BE536" s="230">
        <f>IF(N536="základní",J536,0)</f>
        <v>0</v>
      </c>
      <c r="BF536" s="230">
        <f>IF(N536="snížená",J536,0)</f>
        <v>0</v>
      </c>
      <c r="BG536" s="230">
        <f>IF(N536="zákl. přenesená",J536,0)</f>
        <v>0</v>
      </c>
      <c r="BH536" s="230">
        <f>IF(N536="sníž. přenesená",J536,0)</f>
        <v>0</v>
      </c>
      <c r="BI536" s="230">
        <f>IF(N536="nulová",J536,0)</f>
        <v>0</v>
      </c>
      <c r="BJ536" s="22" t="s">
        <v>24</v>
      </c>
      <c r="BK536" s="230">
        <f>ROUND(I536*H536,2)</f>
        <v>0</v>
      </c>
      <c r="BL536" s="22" t="s">
        <v>311</v>
      </c>
      <c r="BM536" s="22" t="s">
        <v>1150</v>
      </c>
    </row>
    <row r="537" s="1" customFormat="1">
      <c r="B537" s="44"/>
      <c r="C537" s="72"/>
      <c r="D537" s="233" t="s">
        <v>182</v>
      </c>
      <c r="E537" s="72"/>
      <c r="F537" s="263" t="s">
        <v>1142</v>
      </c>
      <c r="G537" s="72"/>
      <c r="H537" s="72"/>
      <c r="I537" s="189"/>
      <c r="J537" s="72"/>
      <c r="K537" s="72"/>
      <c r="L537" s="70"/>
      <c r="M537" s="264"/>
      <c r="N537" s="45"/>
      <c r="O537" s="45"/>
      <c r="P537" s="45"/>
      <c r="Q537" s="45"/>
      <c r="R537" s="45"/>
      <c r="S537" s="45"/>
      <c r="T537" s="93"/>
      <c r="AT537" s="22" t="s">
        <v>182</v>
      </c>
      <c r="AU537" s="22" t="s">
        <v>87</v>
      </c>
    </row>
    <row r="538" s="1" customFormat="1" ht="16.5" customHeight="1">
      <c r="B538" s="44"/>
      <c r="C538" s="253" t="s">
        <v>1151</v>
      </c>
      <c r="D538" s="253" t="s">
        <v>177</v>
      </c>
      <c r="E538" s="254" t="s">
        <v>1152</v>
      </c>
      <c r="F538" s="255" t="s">
        <v>1153</v>
      </c>
      <c r="G538" s="256" t="s">
        <v>207</v>
      </c>
      <c r="H538" s="257">
        <v>40</v>
      </c>
      <c r="I538" s="258"/>
      <c r="J538" s="259">
        <f>ROUND(I538*H538,2)</f>
        <v>0</v>
      </c>
      <c r="K538" s="255" t="s">
        <v>22</v>
      </c>
      <c r="L538" s="260"/>
      <c r="M538" s="261" t="s">
        <v>22</v>
      </c>
      <c r="N538" s="262" t="s">
        <v>49</v>
      </c>
      <c r="O538" s="45"/>
      <c r="P538" s="228">
        <f>O538*H538</f>
        <v>0</v>
      </c>
      <c r="Q538" s="228">
        <v>0</v>
      </c>
      <c r="R538" s="228">
        <f>Q538*H538</f>
        <v>0</v>
      </c>
      <c r="S538" s="228">
        <v>0</v>
      </c>
      <c r="T538" s="229">
        <f>S538*H538</f>
        <v>0</v>
      </c>
      <c r="AR538" s="22" t="s">
        <v>1071</v>
      </c>
      <c r="AT538" s="22" t="s">
        <v>177</v>
      </c>
      <c r="AU538" s="22" t="s">
        <v>87</v>
      </c>
      <c r="AY538" s="22" t="s">
        <v>154</v>
      </c>
      <c r="BE538" s="230">
        <f>IF(N538="základní",J538,0)</f>
        <v>0</v>
      </c>
      <c r="BF538" s="230">
        <f>IF(N538="snížená",J538,0)</f>
        <v>0</v>
      </c>
      <c r="BG538" s="230">
        <f>IF(N538="zákl. přenesená",J538,0)</f>
        <v>0</v>
      </c>
      <c r="BH538" s="230">
        <f>IF(N538="sníž. přenesená",J538,0)</f>
        <v>0</v>
      </c>
      <c r="BI538" s="230">
        <f>IF(N538="nulová",J538,0)</f>
        <v>0</v>
      </c>
      <c r="BJ538" s="22" t="s">
        <v>24</v>
      </c>
      <c r="BK538" s="230">
        <f>ROUND(I538*H538,2)</f>
        <v>0</v>
      </c>
      <c r="BL538" s="22" t="s">
        <v>311</v>
      </c>
      <c r="BM538" s="22" t="s">
        <v>1154</v>
      </c>
    </row>
    <row r="539" s="1" customFormat="1" ht="25.5" customHeight="1">
      <c r="B539" s="44"/>
      <c r="C539" s="219" t="s">
        <v>1155</v>
      </c>
      <c r="D539" s="219" t="s">
        <v>157</v>
      </c>
      <c r="E539" s="220" t="s">
        <v>1156</v>
      </c>
      <c r="F539" s="221" t="s">
        <v>1157</v>
      </c>
      <c r="G539" s="222" t="s">
        <v>169</v>
      </c>
      <c r="H539" s="223">
        <v>2</v>
      </c>
      <c r="I539" s="224"/>
      <c r="J539" s="225">
        <f>ROUND(I539*H539,2)</f>
        <v>0</v>
      </c>
      <c r="K539" s="221" t="s">
        <v>22</v>
      </c>
      <c r="L539" s="70"/>
      <c r="M539" s="226" t="s">
        <v>22</v>
      </c>
      <c r="N539" s="227" t="s">
        <v>49</v>
      </c>
      <c r="O539" s="45"/>
      <c r="P539" s="228">
        <f>O539*H539</f>
        <v>0</v>
      </c>
      <c r="Q539" s="228">
        <v>0</v>
      </c>
      <c r="R539" s="228">
        <f>Q539*H539</f>
        <v>0</v>
      </c>
      <c r="S539" s="228">
        <v>0</v>
      </c>
      <c r="T539" s="229">
        <f>S539*H539</f>
        <v>0</v>
      </c>
      <c r="AR539" s="22" t="s">
        <v>311</v>
      </c>
      <c r="AT539" s="22" t="s">
        <v>157</v>
      </c>
      <c r="AU539" s="22" t="s">
        <v>87</v>
      </c>
      <c r="AY539" s="22" t="s">
        <v>154</v>
      </c>
      <c r="BE539" s="230">
        <f>IF(N539="základní",J539,0)</f>
        <v>0</v>
      </c>
      <c r="BF539" s="230">
        <f>IF(N539="snížená",J539,0)</f>
        <v>0</v>
      </c>
      <c r="BG539" s="230">
        <f>IF(N539="zákl. přenesená",J539,0)</f>
        <v>0</v>
      </c>
      <c r="BH539" s="230">
        <f>IF(N539="sníž. přenesená",J539,0)</f>
        <v>0</v>
      </c>
      <c r="BI539" s="230">
        <f>IF(N539="nulová",J539,0)</f>
        <v>0</v>
      </c>
      <c r="BJ539" s="22" t="s">
        <v>24</v>
      </c>
      <c r="BK539" s="230">
        <f>ROUND(I539*H539,2)</f>
        <v>0</v>
      </c>
      <c r="BL539" s="22" t="s">
        <v>311</v>
      </c>
      <c r="BM539" s="22" t="s">
        <v>1158</v>
      </c>
    </row>
    <row r="540" s="1" customFormat="1">
      <c r="B540" s="44"/>
      <c r="C540" s="72"/>
      <c r="D540" s="233" t="s">
        <v>182</v>
      </c>
      <c r="E540" s="72"/>
      <c r="F540" s="263" t="s">
        <v>1142</v>
      </c>
      <c r="G540" s="72"/>
      <c r="H540" s="72"/>
      <c r="I540" s="189"/>
      <c r="J540" s="72"/>
      <c r="K540" s="72"/>
      <c r="L540" s="70"/>
      <c r="M540" s="264"/>
      <c r="N540" s="45"/>
      <c r="O540" s="45"/>
      <c r="P540" s="45"/>
      <c r="Q540" s="45"/>
      <c r="R540" s="45"/>
      <c r="S540" s="45"/>
      <c r="T540" s="93"/>
      <c r="AT540" s="22" t="s">
        <v>182</v>
      </c>
      <c r="AU540" s="22" t="s">
        <v>87</v>
      </c>
    </row>
    <row r="541" s="1" customFormat="1" ht="38.25" customHeight="1">
      <c r="B541" s="44"/>
      <c r="C541" s="219" t="s">
        <v>1159</v>
      </c>
      <c r="D541" s="219" t="s">
        <v>157</v>
      </c>
      <c r="E541" s="220" t="s">
        <v>1160</v>
      </c>
      <c r="F541" s="221" t="s">
        <v>1161</v>
      </c>
      <c r="G541" s="222" t="s">
        <v>169</v>
      </c>
      <c r="H541" s="223">
        <v>7</v>
      </c>
      <c r="I541" s="224"/>
      <c r="J541" s="225">
        <f>ROUND(I541*H541,2)</f>
        <v>0</v>
      </c>
      <c r="K541" s="221" t="s">
        <v>22</v>
      </c>
      <c r="L541" s="70"/>
      <c r="M541" s="226" t="s">
        <v>22</v>
      </c>
      <c r="N541" s="227" t="s">
        <v>49</v>
      </c>
      <c r="O541" s="45"/>
      <c r="P541" s="228">
        <f>O541*H541</f>
        <v>0</v>
      </c>
      <c r="Q541" s="228">
        <v>0</v>
      </c>
      <c r="R541" s="228">
        <f>Q541*H541</f>
        <v>0</v>
      </c>
      <c r="S541" s="228">
        <v>0</v>
      </c>
      <c r="T541" s="229">
        <f>S541*H541</f>
        <v>0</v>
      </c>
      <c r="AR541" s="22" t="s">
        <v>311</v>
      </c>
      <c r="AT541" s="22" t="s">
        <v>157</v>
      </c>
      <c r="AU541" s="22" t="s">
        <v>87</v>
      </c>
      <c r="AY541" s="22" t="s">
        <v>154</v>
      </c>
      <c r="BE541" s="230">
        <f>IF(N541="základní",J541,0)</f>
        <v>0</v>
      </c>
      <c r="BF541" s="230">
        <f>IF(N541="snížená",J541,0)</f>
        <v>0</v>
      </c>
      <c r="BG541" s="230">
        <f>IF(N541="zákl. přenesená",J541,0)</f>
        <v>0</v>
      </c>
      <c r="BH541" s="230">
        <f>IF(N541="sníž. přenesená",J541,0)</f>
        <v>0</v>
      </c>
      <c r="BI541" s="230">
        <f>IF(N541="nulová",J541,0)</f>
        <v>0</v>
      </c>
      <c r="BJ541" s="22" t="s">
        <v>24</v>
      </c>
      <c r="BK541" s="230">
        <f>ROUND(I541*H541,2)</f>
        <v>0</v>
      </c>
      <c r="BL541" s="22" t="s">
        <v>311</v>
      </c>
      <c r="BM541" s="22" t="s">
        <v>1162</v>
      </c>
    </row>
    <row r="542" s="1" customFormat="1">
      <c r="B542" s="44"/>
      <c r="C542" s="72"/>
      <c r="D542" s="233" t="s">
        <v>182</v>
      </c>
      <c r="E542" s="72"/>
      <c r="F542" s="263" t="s">
        <v>1142</v>
      </c>
      <c r="G542" s="72"/>
      <c r="H542" s="72"/>
      <c r="I542" s="189"/>
      <c r="J542" s="72"/>
      <c r="K542" s="72"/>
      <c r="L542" s="70"/>
      <c r="M542" s="264"/>
      <c r="N542" s="45"/>
      <c r="O542" s="45"/>
      <c r="P542" s="45"/>
      <c r="Q542" s="45"/>
      <c r="R542" s="45"/>
      <c r="S542" s="45"/>
      <c r="T542" s="93"/>
      <c r="AT542" s="22" t="s">
        <v>182</v>
      </c>
      <c r="AU542" s="22" t="s">
        <v>87</v>
      </c>
    </row>
    <row r="543" s="1" customFormat="1" ht="25.5" customHeight="1">
      <c r="B543" s="44"/>
      <c r="C543" s="219" t="s">
        <v>1163</v>
      </c>
      <c r="D543" s="219" t="s">
        <v>157</v>
      </c>
      <c r="E543" s="220" t="s">
        <v>1164</v>
      </c>
      <c r="F543" s="221" t="s">
        <v>1165</v>
      </c>
      <c r="G543" s="222" t="s">
        <v>207</v>
      </c>
      <c r="H543" s="223">
        <v>38</v>
      </c>
      <c r="I543" s="224"/>
      <c r="J543" s="225">
        <f>ROUND(I543*H543,2)</f>
        <v>0</v>
      </c>
      <c r="K543" s="221" t="s">
        <v>22</v>
      </c>
      <c r="L543" s="70"/>
      <c r="M543" s="226" t="s">
        <v>22</v>
      </c>
      <c r="N543" s="227" t="s">
        <v>49</v>
      </c>
      <c r="O543" s="45"/>
      <c r="P543" s="228">
        <f>O543*H543</f>
        <v>0</v>
      </c>
      <c r="Q543" s="228">
        <v>0</v>
      </c>
      <c r="R543" s="228">
        <f>Q543*H543</f>
        <v>0</v>
      </c>
      <c r="S543" s="228">
        <v>0</v>
      </c>
      <c r="T543" s="229">
        <f>S543*H543</f>
        <v>0</v>
      </c>
      <c r="AR543" s="22" t="s">
        <v>311</v>
      </c>
      <c r="AT543" s="22" t="s">
        <v>157</v>
      </c>
      <c r="AU543" s="22" t="s">
        <v>87</v>
      </c>
      <c r="AY543" s="22" t="s">
        <v>154</v>
      </c>
      <c r="BE543" s="230">
        <f>IF(N543="základní",J543,0)</f>
        <v>0</v>
      </c>
      <c r="BF543" s="230">
        <f>IF(N543="snížená",J543,0)</f>
        <v>0</v>
      </c>
      <c r="BG543" s="230">
        <f>IF(N543="zákl. přenesená",J543,0)</f>
        <v>0</v>
      </c>
      <c r="BH543" s="230">
        <f>IF(N543="sníž. přenesená",J543,0)</f>
        <v>0</v>
      </c>
      <c r="BI543" s="230">
        <f>IF(N543="nulová",J543,0)</f>
        <v>0</v>
      </c>
      <c r="BJ543" s="22" t="s">
        <v>24</v>
      </c>
      <c r="BK543" s="230">
        <f>ROUND(I543*H543,2)</f>
        <v>0</v>
      </c>
      <c r="BL543" s="22" t="s">
        <v>311</v>
      </c>
      <c r="BM543" s="22" t="s">
        <v>1166</v>
      </c>
    </row>
    <row r="544" s="1" customFormat="1">
      <c r="B544" s="44"/>
      <c r="C544" s="72"/>
      <c r="D544" s="233" t="s">
        <v>182</v>
      </c>
      <c r="E544" s="72"/>
      <c r="F544" s="263" t="s">
        <v>1142</v>
      </c>
      <c r="G544" s="72"/>
      <c r="H544" s="72"/>
      <c r="I544" s="189"/>
      <c r="J544" s="72"/>
      <c r="K544" s="72"/>
      <c r="L544" s="70"/>
      <c r="M544" s="264"/>
      <c r="N544" s="45"/>
      <c r="O544" s="45"/>
      <c r="P544" s="45"/>
      <c r="Q544" s="45"/>
      <c r="R544" s="45"/>
      <c r="S544" s="45"/>
      <c r="T544" s="93"/>
      <c r="AT544" s="22" t="s">
        <v>182</v>
      </c>
      <c r="AU544" s="22" t="s">
        <v>87</v>
      </c>
    </row>
    <row r="545" s="1" customFormat="1" ht="25.5" customHeight="1">
      <c r="B545" s="44"/>
      <c r="C545" s="219" t="s">
        <v>1167</v>
      </c>
      <c r="D545" s="219" t="s">
        <v>157</v>
      </c>
      <c r="E545" s="220" t="s">
        <v>1168</v>
      </c>
      <c r="F545" s="221" t="s">
        <v>1169</v>
      </c>
      <c r="G545" s="222" t="s">
        <v>207</v>
      </c>
      <c r="H545" s="223">
        <v>3</v>
      </c>
      <c r="I545" s="224"/>
      <c r="J545" s="225">
        <f>ROUND(I545*H545,2)</f>
        <v>0</v>
      </c>
      <c r="K545" s="221" t="s">
        <v>22</v>
      </c>
      <c r="L545" s="70"/>
      <c r="M545" s="226" t="s">
        <v>22</v>
      </c>
      <c r="N545" s="227" t="s">
        <v>49</v>
      </c>
      <c r="O545" s="45"/>
      <c r="P545" s="228">
        <f>O545*H545</f>
        <v>0</v>
      </c>
      <c r="Q545" s="228">
        <v>0</v>
      </c>
      <c r="R545" s="228">
        <f>Q545*H545</f>
        <v>0</v>
      </c>
      <c r="S545" s="228">
        <v>0</v>
      </c>
      <c r="T545" s="229">
        <f>S545*H545</f>
        <v>0</v>
      </c>
      <c r="AR545" s="22" t="s">
        <v>311</v>
      </c>
      <c r="AT545" s="22" t="s">
        <v>157</v>
      </c>
      <c r="AU545" s="22" t="s">
        <v>87</v>
      </c>
      <c r="AY545" s="22" t="s">
        <v>154</v>
      </c>
      <c r="BE545" s="230">
        <f>IF(N545="základní",J545,0)</f>
        <v>0</v>
      </c>
      <c r="BF545" s="230">
        <f>IF(N545="snížená",J545,0)</f>
        <v>0</v>
      </c>
      <c r="BG545" s="230">
        <f>IF(N545="zákl. přenesená",J545,0)</f>
        <v>0</v>
      </c>
      <c r="BH545" s="230">
        <f>IF(N545="sníž. přenesená",J545,0)</f>
        <v>0</v>
      </c>
      <c r="BI545" s="230">
        <f>IF(N545="nulová",J545,0)</f>
        <v>0</v>
      </c>
      <c r="BJ545" s="22" t="s">
        <v>24</v>
      </c>
      <c r="BK545" s="230">
        <f>ROUND(I545*H545,2)</f>
        <v>0</v>
      </c>
      <c r="BL545" s="22" t="s">
        <v>311</v>
      </c>
      <c r="BM545" s="22" t="s">
        <v>1170</v>
      </c>
    </row>
    <row r="546" s="1" customFormat="1">
      <c r="B546" s="44"/>
      <c r="C546" s="72"/>
      <c r="D546" s="233" t="s">
        <v>182</v>
      </c>
      <c r="E546" s="72"/>
      <c r="F546" s="263" t="s">
        <v>1142</v>
      </c>
      <c r="G546" s="72"/>
      <c r="H546" s="72"/>
      <c r="I546" s="189"/>
      <c r="J546" s="72"/>
      <c r="K546" s="72"/>
      <c r="L546" s="70"/>
      <c r="M546" s="264"/>
      <c r="N546" s="45"/>
      <c r="O546" s="45"/>
      <c r="P546" s="45"/>
      <c r="Q546" s="45"/>
      <c r="R546" s="45"/>
      <c r="S546" s="45"/>
      <c r="T546" s="93"/>
      <c r="AT546" s="22" t="s">
        <v>182</v>
      </c>
      <c r="AU546" s="22" t="s">
        <v>87</v>
      </c>
    </row>
    <row r="547" s="1" customFormat="1" ht="25.5" customHeight="1">
      <c r="B547" s="44"/>
      <c r="C547" s="219" t="s">
        <v>1171</v>
      </c>
      <c r="D547" s="219" t="s">
        <v>157</v>
      </c>
      <c r="E547" s="220" t="s">
        <v>1172</v>
      </c>
      <c r="F547" s="221" t="s">
        <v>1173</v>
      </c>
      <c r="G547" s="222" t="s">
        <v>207</v>
      </c>
      <c r="H547" s="223">
        <v>3</v>
      </c>
      <c r="I547" s="224"/>
      <c r="J547" s="225">
        <f>ROUND(I547*H547,2)</f>
        <v>0</v>
      </c>
      <c r="K547" s="221" t="s">
        <v>22</v>
      </c>
      <c r="L547" s="70"/>
      <c r="M547" s="226" t="s">
        <v>22</v>
      </c>
      <c r="N547" s="227" t="s">
        <v>49</v>
      </c>
      <c r="O547" s="45"/>
      <c r="P547" s="228">
        <f>O547*H547</f>
        <v>0</v>
      </c>
      <c r="Q547" s="228">
        <v>0</v>
      </c>
      <c r="R547" s="228">
        <f>Q547*H547</f>
        <v>0</v>
      </c>
      <c r="S547" s="228">
        <v>0</v>
      </c>
      <c r="T547" s="229">
        <f>S547*H547</f>
        <v>0</v>
      </c>
      <c r="AR547" s="22" t="s">
        <v>311</v>
      </c>
      <c r="AT547" s="22" t="s">
        <v>157</v>
      </c>
      <c r="AU547" s="22" t="s">
        <v>87</v>
      </c>
      <c r="AY547" s="22" t="s">
        <v>154</v>
      </c>
      <c r="BE547" s="230">
        <f>IF(N547="základní",J547,0)</f>
        <v>0</v>
      </c>
      <c r="BF547" s="230">
        <f>IF(N547="snížená",J547,0)</f>
        <v>0</v>
      </c>
      <c r="BG547" s="230">
        <f>IF(N547="zákl. přenesená",J547,0)</f>
        <v>0</v>
      </c>
      <c r="BH547" s="230">
        <f>IF(N547="sníž. přenesená",J547,0)</f>
        <v>0</v>
      </c>
      <c r="BI547" s="230">
        <f>IF(N547="nulová",J547,0)</f>
        <v>0</v>
      </c>
      <c r="BJ547" s="22" t="s">
        <v>24</v>
      </c>
      <c r="BK547" s="230">
        <f>ROUND(I547*H547,2)</f>
        <v>0</v>
      </c>
      <c r="BL547" s="22" t="s">
        <v>311</v>
      </c>
      <c r="BM547" s="22" t="s">
        <v>1174</v>
      </c>
    </row>
    <row r="548" s="1" customFormat="1">
      <c r="B548" s="44"/>
      <c r="C548" s="72"/>
      <c r="D548" s="233" t="s">
        <v>182</v>
      </c>
      <c r="E548" s="72"/>
      <c r="F548" s="263" t="s">
        <v>1142</v>
      </c>
      <c r="G548" s="72"/>
      <c r="H548" s="72"/>
      <c r="I548" s="189"/>
      <c r="J548" s="72"/>
      <c r="K548" s="72"/>
      <c r="L548" s="70"/>
      <c r="M548" s="264"/>
      <c r="N548" s="45"/>
      <c r="O548" s="45"/>
      <c r="P548" s="45"/>
      <c r="Q548" s="45"/>
      <c r="R548" s="45"/>
      <c r="S548" s="45"/>
      <c r="T548" s="93"/>
      <c r="AT548" s="22" t="s">
        <v>182</v>
      </c>
      <c r="AU548" s="22" t="s">
        <v>87</v>
      </c>
    </row>
    <row r="549" s="1" customFormat="1" ht="25.5" customHeight="1">
      <c r="B549" s="44"/>
      <c r="C549" s="219" t="s">
        <v>1175</v>
      </c>
      <c r="D549" s="219" t="s">
        <v>157</v>
      </c>
      <c r="E549" s="220" t="s">
        <v>1176</v>
      </c>
      <c r="F549" s="221" t="s">
        <v>1177</v>
      </c>
      <c r="G549" s="222" t="s">
        <v>207</v>
      </c>
      <c r="H549" s="223">
        <v>38</v>
      </c>
      <c r="I549" s="224"/>
      <c r="J549" s="225">
        <f>ROUND(I549*H549,2)</f>
        <v>0</v>
      </c>
      <c r="K549" s="221" t="s">
        <v>22</v>
      </c>
      <c r="L549" s="70"/>
      <c r="M549" s="226" t="s">
        <v>22</v>
      </c>
      <c r="N549" s="227" t="s">
        <v>49</v>
      </c>
      <c r="O549" s="45"/>
      <c r="P549" s="228">
        <f>O549*H549</f>
        <v>0</v>
      </c>
      <c r="Q549" s="228">
        <v>0</v>
      </c>
      <c r="R549" s="228">
        <f>Q549*H549</f>
        <v>0</v>
      </c>
      <c r="S549" s="228">
        <v>0</v>
      </c>
      <c r="T549" s="229">
        <f>S549*H549</f>
        <v>0</v>
      </c>
      <c r="AR549" s="22" t="s">
        <v>311</v>
      </c>
      <c r="AT549" s="22" t="s">
        <v>157</v>
      </c>
      <c r="AU549" s="22" t="s">
        <v>87</v>
      </c>
      <c r="AY549" s="22" t="s">
        <v>154</v>
      </c>
      <c r="BE549" s="230">
        <f>IF(N549="základní",J549,0)</f>
        <v>0</v>
      </c>
      <c r="BF549" s="230">
        <f>IF(N549="snížená",J549,0)</f>
        <v>0</v>
      </c>
      <c r="BG549" s="230">
        <f>IF(N549="zákl. přenesená",J549,0)</f>
        <v>0</v>
      </c>
      <c r="BH549" s="230">
        <f>IF(N549="sníž. přenesená",J549,0)</f>
        <v>0</v>
      </c>
      <c r="BI549" s="230">
        <f>IF(N549="nulová",J549,0)</f>
        <v>0</v>
      </c>
      <c r="BJ549" s="22" t="s">
        <v>24</v>
      </c>
      <c r="BK549" s="230">
        <f>ROUND(I549*H549,2)</f>
        <v>0</v>
      </c>
      <c r="BL549" s="22" t="s">
        <v>311</v>
      </c>
      <c r="BM549" s="22" t="s">
        <v>1178</v>
      </c>
    </row>
    <row r="550" s="1" customFormat="1">
      <c r="B550" s="44"/>
      <c r="C550" s="72"/>
      <c r="D550" s="233" t="s">
        <v>182</v>
      </c>
      <c r="E550" s="72"/>
      <c r="F550" s="263" t="s">
        <v>1142</v>
      </c>
      <c r="G550" s="72"/>
      <c r="H550" s="72"/>
      <c r="I550" s="189"/>
      <c r="J550" s="72"/>
      <c r="K550" s="72"/>
      <c r="L550" s="70"/>
      <c r="M550" s="264"/>
      <c r="N550" s="45"/>
      <c r="O550" s="45"/>
      <c r="P550" s="45"/>
      <c r="Q550" s="45"/>
      <c r="R550" s="45"/>
      <c r="S550" s="45"/>
      <c r="T550" s="93"/>
      <c r="AT550" s="22" t="s">
        <v>182</v>
      </c>
      <c r="AU550" s="22" t="s">
        <v>87</v>
      </c>
    </row>
    <row r="551" s="10" customFormat="1" ht="29.88" customHeight="1">
      <c r="B551" s="203"/>
      <c r="C551" s="204"/>
      <c r="D551" s="205" t="s">
        <v>77</v>
      </c>
      <c r="E551" s="217" t="s">
        <v>1179</v>
      </c>
      <c r="F551" s="217" t="s">
        <v>1180</v>
      </c>
      <c r="G551" s="204"/>
      <c r="H551" s="204"/>
      <c r="I551" s="207"/>
      <c r="J551" s="218">
        <f>BK551</f>
        <v>0</v>
      </c>
      <c r="K551" s="204"/>
      <c r="L551" s="209"/>
      <c r="M551" s="210"/>
      <c r="N551" s="211"/>
      <c r="O551" s="211"/>
      <c r="P551" s="212">
        <f>SUM(P552:P558)</f>
        <v>0</v>
      </c>
      <c r="Q551" s="211"/>
      <c r="R551" s="212">
        <f>SUM(R552:R558)</f>
        <v>0</v>
      </c>
      <c r="S551" s="211"/>
      <c r="T551" s="213">
        <f>SUM(T552:T558)</f>
        <v>0</v>
      </c>
      <c r="AR551" s="214" t="s">
        <v>155</v>
      </c>
      <c r="AT551" s="215" t="s">
        <v>77</v>
      </c>
      <c r="AU551" s="215" t="s">
        <v>24</v>
      </c>
      <c r="AY551" s="214" t="s">
        <v>154</v>
      </c>
      <c r="BK551" s="216">
        <f>SUM(BK552:BK558)</f>
        <v>0</v>
      </c>
    </row>
    <row r="552" s="1" customFormat="1" ht="16.5" customHeight="1">
      <c r="B552" s="44"/>
      <c r="C552" s="219" t="s">
        <v>1181</v>
      </c>
      <c r="D552" s="219" t="s">
        <v>157</v>
      </c>
      <c r="E552" s="220" t="s">
        <v>1182</v>
      </c>
      <c r="F552" s="221" t="s">
        <v>1183</v>
      </c>
      <c r="G552" s="222" t="s">
        <v>169</v>
      </c>
      <c r="H552" s="223">
        <v>8</v>
      </c>
      <c r="I552" s="224"/>
      <c r="J552" s="225">
        <f>ROUND(I552*H552,2)</f>
        <v>0</v>
      </c>
      <c r="K552" s="221" t="s">
        <v>22</v>
      </c>
      <c r="L552" s="70"/>
      <c r="M552" s="226" t="s">
        <v>22</v>
      </c>
      <c r="N552" s="227" t="s">
        <v>49</v>
      </c>
      <c r="O552" s="45"/>
      <c r="P552" s="228">
        <f>O552*H552</f>
        <v>0</v>
      </c>
      <c r="Q552" s="228">
        <v>0</v>
      </c>
      <c r="R552" s="228">
        <f>Q552*H552</f>
        <v>0</v>
      </c>
      <c r="S552" s="228">
        <v>0</v>
      </c>
      <c r="T552" s="229">
        <f>S552*H552</f>
        <v>0</v>
      </c>
      <c r="AR552" s="22" t="s">
        <v>311</v>
      </c>
      <c r="AT552" s="22" t="s">
        <v>157</v>
      </c>
      <c r="AU552" s="22" t="s">
        <v>87</v>
      </c>
      <c r="AY552" s="22" t="s">
        <v>154</v>
      </c>
      <c r="BE552" s="230">
        <f>IF(N552="základní",J552,0)</f>
        <v>0</v>
      </c>
      <c r="BF552" s="230">
        <f>IF(N552="snížená",J552,0)</f>
        <v>0</v>
      </c>
      <c r="BG552" s="230">
        <f>IF(N552="zákl. přenesená",J552,0)</f>
        <v>0</v>
      </c>
      <c r="BH552" s="230">
        <f>IF(N552="sníž. přenesená",J552,0)</f>
        <v>0</v>
      </c>
      <c r="BI552" s="230">
        <f>IF(N552="nulová",J552,0)</f>
        <v>0</v>
      </c>
      <c r="BJ552" s="22" t="s">
        <v>24</v>
      </c>
      <c r="BK552" s="230">
        <f>ROUND(I552*H552,2)</f>
        <v>0</v>
      </c>
      <c r="BL552" s="22" t="s">
        <v>311</v>
      </c>
      <c r="BM552" s="22" t="s">
        <v>1184</v>
      </c>
    </row>
    <row r="553" s="1" customFormat="1" ht="16.5" customHeight="1">
      <c r="B553" s="44"/>
      <c r="C553" s="219" t="s">
        <v>1185</v>
      </c>
      <c r="D553" s="219" t="s">
        <v>157</v>
      </c>
      <c r="E553" s="220" t="s">
        <v>1186</v>
      </c>
      <c r="F553" s="221" t="s">
        <v>1187</v>
      </c>
      <c r="G553" s="222" t="s">
        <v>207</v>
      </c>
      <c r="H553" s="223">
        <v>10</v>
      </c>
      <c r="I553" s="224"/>
      <c r="J553" s="225">
        <f>ROUND(I553*H553,2)</f>
        <v>0</v>
      </c>
      <c r="K553" s="221" t="s">
        <v>22</v>
      </c>
      <c r="L553" s="70"/>
      <c r="M553" s="226" t="s">
        <v>22</v>
      </c>
      <c r="N553" s="227" t="s">
        <v>49</v>
      </c>
      <c r="O553" s="45"/>
      <c r="P553" s="228">
        <f>O553*H553</f>
        <v>0</v>
      </c>
      <c r="Q553" s="228">
        <v>0</v>
      </c>
      <c r="R553" s="228">
        <f>Q553*H553</f>
        <v>0</v>
      </c>
      <c r="S553" s="228">
        <v>0</v>
      </c>
      <c r="T553" s="229">
        <f>S553*H553</f>
        <v>0</v>
      </c>
      <c r="AR553" s="22" t="s">
        <v>311</v>
      </c>
      <c r="AT553" s="22" t="s">
        <v>157</v>
      </c>
      <c r="AU553" s="22" t="s">
        <v>87</v>
      </c>
      <c r="AY553" s="22" t="s">
        <v>154</v>
      </c>
      <c r="BE553" s="230">
        <f>IF(N553="základní",J553,0)</f>
        <v>0</v>
      </c>
      <c r="BF553" s="230">
        <f>IF(N553="snížená",J553,0)</f>
        <v>0</v>
      </c>
      <c r="BG553" s="230">
        <f>IF(N553="zákl. přenesená",J553,0)</f>
        <v>0</v>
      </c>
      <c r="BH553" s="230">
        <f>IF(N553="sníž. přenesená",J553,0)</f>
        <v>0</v>
      </c>
      <c r="BI553" s="230">
        <f>IF(N553="nulová",J553,0)</f>
        <v>0</v>
      </c>
      <c r="BJ553" s="22" t="s">
        <v>24</v>
      </c>
      <c r="BK553" s="230">
        <f>ROUND(I553*H553,2)</f>
        <v>0</v>
      </c>
      <c r="BL553" s="22" t="s">
        <v>311</v>
      </c>
      <c r="BM553" s="22" t="s">
        <v>1188</v>
      </c>
    </row>
    <row r="554" s="1" customFormat="1" ht="16.5" customHeight="1">
      <c r="B554" s="44"/>
      <c r="C554" s="219" t="s">
        <v>1189</v>
      </c>
      <c r="D554" s="219" t="s">
        <v>157</v>
      </c>
      <c r="E554" s="220" t="s">
        <v>1190</v>
      </c>
      <c r="F554" s="221" t="s">
        <v>1191</v>
      </c>
      <c r="G554" s="222" t="s">
        <v>169</v>
      </c>
      <c r="H554" s="223">
        <v>4</v>
      </c>
      <c r="I554" s="224"/>
      <c r="J554" s="225">
        <f>ROUND(I554*H554,2)</f>
        <v>0</v>
      </c>
      <c r="K554" s="221" t="s">
        <v>22</v>
      </c>
      <c r="L554" s="70"/>
      <c r="M554" s="226" t="s">
        <v>22</v>
      </c>
      <c r="N554" s="227" t="s">
        <v>49</v>
      </c>
      <c r="O554" s="45"/>
      <c r="P554" s="228">
        <f>O554*H554</f>
        <v>0</v>
      </c>
      <c r="Q554" s="228">
        <v>0</v>
      </c>
      <c r="R554" s="228">
        <f>Q554*H554</f>
        <v>0</v>
      </c>
      <c r="S554" s="228">
        <v>0</v>
      </c>
      <c r="T554" s="229">
        <f>S554*H554</f>
        <v>0</v>
      </c>
      <c r="AR554" s="22" t="s">
        <v>311</v>
      </c>
      <c r="AT554" s="22" t="s">
        <v>157</v>
      </c>
      <c r="AU554" s="22" t="s">
        <v>87</v>
      </c>
      <c r="AY554" s="22" t="s">
        <v>154</v>
      </c>
      <c r="BE554" s="230">
        <f>IF(N554="základní",J554,0)</f>
        <v>0</v>
      </c>
      <c r="BF554" s="230">
        <f>IF(N554="snížená",J554,0)</f>
        <v>0</v>
      </c>
      <c r="BG554" s="230">
        <f>IF(N554="zákl. přenesená",J554,0)</f>
        <v>0</v>
      </c>
      <c r="BH554" s="230">
        <f>IF(N554="sníž. přenesená",J554,0)</f>
        <v>0</v>
      </c>
      <c r="BI554" s="230">
        <f>IF(N554="nulová",J554,0)</f>
        <v>0</v>
      </c>
      <c r="BJ554" s="22" t="s">
        <v>24</v>
      </c>
      <c r="BK554" s="230">
        <f>ROUND(I554*H554,2)</f>
        <v>0</v>
      </c>
      <c r="BL554" s="22" t="s">
        <v>311</v>
      </c>
      <c r="BM554" s="22" t="s">
        <v>1192</v>
      </c>
    </row>
    <row r="555" s="1" customFormat="1" ht="16.5" customHeight="1">
      <c r="B555" s="44"/>
      <c r="C555" s="219" t="s">
        <v>1193</v>
      </c>
      <c r="D555" s="219" t="s">
        <v>157</v>
      </c>
      <c r="E555" s="220" t="s">
        <v>1194</v>
      </c>
      <c r="F555" s="221" t="s">
        <v>1195</v>
      </c>
      <c r="G555" s="222" t="s">
        <v>169</v>
      </c>
      <c r="H555" s="223">
        <v>4</v>
      </c>
      <c r="I555" s="224"/>
      <c r="J555" s="225">
        <f>ROUND(I555*H555,2)</f>
        <v>0</v>
      </c>
      <c r="K555" s="221" t="s">
        <v>22</v>
      </c>
      <c r="L555" s="70"/>
      <c r="M555" s="226" t="s">
        <v>22</v>
      </c>
      <c r="N555" s="227" t="s">
        <v>49</v>
      </c>
      <c r="O555" s="45"/>
      <c r="P555" s="228">
        <f>O555*H555</f>
        <v>0</v>
      </c>
      <c r="Q555" s="228">
        <v>0</v>
      </c>
      <c r="R555" s="228">
        <f>Q555*H555</f>
        <v>0</v>
      </c>
      <c r="S555" s="228">
        <v>0</v>
      </c>
      <c r="T555" s="229">
        <f>S555*H555</f>
        <v>0</v>
      </c>
      <c r="AR555" s="22" t="s">
        <v>311</v>
      </c>
      <c r="AT555" s="22" t="s">
        <v>157</v>
      </c>
      <c r="AU555" s="22" t="s">
        <v>87</v>
      </c>
      <c r="AY555" s="22" t="s">
        <v>154</v>
      </c>
      <c r="BE555" s="230">
        <f>IF(N555="základní",J555,0)</f>
        <v>0</v>
      </c>
      <c r="BF555" s="230">
        <f>IF(N555="snížená",J555,0)</f>
        <v>0</v>
      </c>
      <c r="BG555" s="230">
        <f>IF(N555="zákl. přenesená",J555,0)</f>
        <v>0</v>
      </c>
      <c r="BH555" s="230">
        <f>IF(N555="sníž. přenesená",J555,0)</f>
        <v>0</v>
      </c>
      <c r="BI555" s="230">
        <f>IF(N555="nulová",J555,0)</f>
        <v>0</v>
      </c>
      <c r="BJ555" s="22" t="s">
        <v>24</v>
      </c>
      <c r="BK555" s="230">
        <f>ROUND(I555*H555,2)</f>
        <v>0</v>
      </c>
      <c r="BL555" s="22" t="s">
        <v>311</v>
      </c>
      <c r="BM555" s="22" t="s">
        <v>1196</v>
      </c>
    </row>
    <row r="556" s="1" customFormat="1" ht="16.5" customHeight="1">
      <c r="B556" s="44"/>
      <c r="C556" s="219" t="s">
        <v>1197</v>
      </c>
      <c r="D556" s="219" t="s">
        <v>157</v>
      </c>
      <c r="E556" s="220" t="s">
        <v>1198</v>
      </c>
      <c r="F556" s="221" t="s">
        <v>1199</v>
      </c>
      <c r="G556" s="222" t="s">
        <v>169</v>
      </c>
      <c r="H556" s="223">
        <v>4</v>
      </c>
      <c r="I556" s="224"/>
      <c r="J556" s="225">
        <f>ROUND(I556*H556,2)</f>
        <v>0</v>
      </c>
      <c r="K556" s="221" t="s">
        <v>22</v>
      </c>
      <c r="L556" s="70"/>
      <c r="M556" s="226" t="s">
        <v>22</v>
      </c>
      <c r="N556" s="227" t="s">
        <v>49</v>
      </c>
      <c r="O556" s="45"/>
      <c r="P556" s="228">
        <f>O556*H556</f>
        <v>0</v>
      </c>
      <c r="Q556" s="228">
        <v>0</v>
      </c>
      <c r="R556" s="228">
        <f>Q556*H556</f>
        <v>0</v>
      </c>
      <c r="S556" s="228">
        <v>0</v>
      </c>
      <c r="T556" s="229">
        <f>S556*H556</f>
        <v>0</v>
      </c>
      <c r="AR556" s="22" t="s">
        <v>311</v>
      </c>
      <c r="AT556" s="22" t="s">
        <v>157</v>
      </c>
      <c r="AU556" s="22" t="s">
        <v>87</v>
      </c>
      <c r="AY556" s="22" t="s">
        <v>154</v>
      </c>
      <c r="BE556" s="230">
        <f>IF(N556="základní",J556,0)</f>
        <v>0</v>
      </c>
      <c r="BF556" s="230">
        <f>IF(N556="snížená",J556,0)</f>
        <v>0</v>
      </c>
      <c r="BG556" s="230">
        <f>IF(N556="zákl. přenesená",J556,0)</f>
        <v>0</v>
      </c>
      <c r="BH556" s="230">
        <f>IF(N556="sníž. přenesená",J556,0)</f>
        <v>0</v>
      </c>
      <c r="BI556" s="230">
        <f>IF(N556="nulová",J556,0)</f>
        <v>0</v>
      </c>
      <c r="BJ556" s="22" t="s">
        <v>24</v>
      </c>
      <c r="BK556" s="230">
        <f>ROUND(I556*H556,2)</f>
        <v>0</v>
      </c>
      <c r="BL556" s="22" t="s">
        <v>311</v>
      </c>
      <c r="BM556" s="22" t="s">
        <v>1200</v>
      </c>
    </row>
    <row r="557" s="1" customFormat="1" ht="16.5" customHeight="1">
      <c r="B557" s="44"/>
      <c r="C557" s="219" t="s">
        <v>1201</v>
      </c>
      <c r="D557" s="219" t="s">
        <v>157</v>
      </c>
      <c r="E557" s="220" t="s">
        <v>1202</v>
      </c>
      <c r="F557" s="221" t="s">
        <v>1203</v>
      </c>
      <c r="G557" s="222" t="s">
        <v>169</v>
      </c>
      <c r="H557" s="223">
        <v>1</v>
      </c>
      <c r="I557" s="224"/>
      <c r="J557" s="225">
        <f>ROUND(I557*H557,2)</f>
        <v>0</v>
      </c>
      <c r="K557" s="221" t="s">
        <v>22</v>
      </c>
      <c r="L557" s="70"/>
      <c r="M557" s="226" t="s">
        <v>22</v>
      </c>
      <c r="N557" s="227" t="s">
        <v>49</v>
      </c>
      <c r="O557" s="45"/>
      <c r="P557" s="228">
        <f>O557*H557</f>
        <v>0</v>
      </c>
      <c r="Q557" s="228">
        <v>0</v>
      </c>
      <c r="R557" s="228">
        <f>Q557*H557</f>
        <v>0</v>
      </c>
      <c r="S557" s="228">
        <v>0</v>
      </c>
      <c r="T557" s="229">
        <f>S557*H557</f>
        <v>0</v>
      </c>
      <c r="AR557" s="22" t="s">
        <v>311</v>
      </c>
      <c r="AT557" s="22" t="s">
        <v>157</v>
      </c>
      <c r="AU557" s="22" t="s">
        <v>87</v>
      </c>
      <c r="AY557" s="22" t="s">
        <v>154</v>
      </c>
      <c r="BE557" s="230">
        <f>IF(N557="základní",J557,0)</f>
        <v>0</v>
      </c>
      <c r="BF557" s="230">
        <f>IF(N557="snížená",J557,0)</f>
        <v>0</v>
      </c>
      <c r="BG557" s="230">
        <f>IF(N557="zákl. přenesená",J557,0)</f>
        <v>0</v>
      </c>
      <c r="BH557" s="230">
        <f>IF(N557="sníž. přenesená",J557,0)</f>
        <v>0</v>
      </c>
      <c r="BI557" s="230">
        <f>IF(N557="nulová",J557,0)</f>
        <v>0</v>
      </c>
      <c r="BJ557" s="22" t="s">
        <v>24</v>
      </c>
      <c r="BK557" s="230">
        <f>ROUND(I557*H557,2)</f>
        <v>0</v>
      </c>
      <c r="BL557" s="22" t="s">
        <v>311</v>
      </c>
      <c r="BM557" s="22" t="s">
        <v>1204</v>
      </c>
    </row>
    <row r="558" s="1" customFormat="1" ht="16.5" customHeight="1">
      <c r="B558" s="44"/>
      <c r="C558" s="219" t="s">
        <v>1205</v>
      </c>
      <c r="D558" s="219" t="s">
        <v>157</v>
      </c>
      <c r="E558" s="220" t="s">
        <v>1206</v>
      </c>
      <c r="F558" s="221" t="s">
        <v>1207</v>
      </c>
      <c r="G558" s="222" t="s">
        <v>207</v>
      </c>
      <c r="H558" s="223">
        <v>10</v>
      </c>
      <c r="I558" s="224"/>
      <c r="J558" s="225">
        <f>ROUND(I558*H558,2)</f>
        <v>0</v>
      </c>
      <c r="K558" s="221" t="s">
        <v>22</v>
      </c>
      <c r="L558" s="70"/>
      <c r="M558" s="226" t="s">
        <v>22</v>
      </c>
      <c r="N558" s="227" t="s">
        <v>49</v>
      </c>
      <c r="O558" s="45"/>
      <c r="P558" s="228">
        <f>O558*H558</f>
        <v>0</v>
      </c>
      <c r="Q558" s="228">
        <v>0</v>
      </c>
      <c r="R558" s="228">
        <f>Q558*H558</f>
        <v>0</v>
      </c>
      <c r="S558" s="228">
        <v>0</v>
      </c>
      <c r="T558" s="229">
        <f>S558*H558</f>
        <v>0</v>
      </c>
      <c r="AR558" s="22" t="s">
        <v>311</v>
      </c>
      <c r="AT558" s="22" t="s">
        <v>157</v>
      </c>
      <c r="AU558" s="22" t="s">
        <v>87</v>
      </c>
      <c r="AY558" s="22" t="s">
        <v>154</v>
      </c>
      <c r="BE558" s="230">
        <f>IF(N558="základní",J558,0)</f>
        <v>0</v>
      </c>
      <c r="BF558" s="230">
        <f>IF(N558="snížená",J558,0)</f>
        <v>0</v>
      </c>
      <c r="BG558" s="230">
        <f>IF(N558="zákl. přenesená",J558,0)</f>
        <v>0</v>
      </c>
      <c r="BH558" s="230">
        <f>IF(N558="sníž. přenesená",J558,0)</f>
        <v>0</v>
      </c>
      <c r="BI558" s="230">
        <f>IF(N558="nulová",J558,0)</f>
        <v>0</v>
      </c>
      <c r="BJ558" s="22" t="s">
        <v>24</v>
      </c>
      <c r="BK558" s="230">
        <f>ROUND(I558*H558,2)</f>
        <v>0</v>
      </c>
      <c r="BL558" s="22" t="s">
        <v>311</v>
      </c>
      <c r="BM558" s="22" t="s">
        <v>1208</v>
      </c>
    </row>
    <row r="559" s="10" customFormat="1" ht="37.44" customHeight="1">
      <c r="B559" s="203"/>
      <c r="C559" s="204"/>
      <c r="D559" s="205" t="s">
        <v>77</v>
      </c>
      <c r="E559" s="206" t="s">
        <v>1209</v>
      </c>
      <c r="F559" s="206" t="s">
        <v>1210</v>
      </c>
      <c r="G559" s="204"/>
      <c r="H559" s="204"/>
      <c r="I559" s="207"/>
      <c r="J559" s="208">
        <f>BK559</f>
        <v>0</v>
      </c>
      <c r="K559" s="204"/>
      <c r="L559" s="209"/>
      <c r="M559" s="210"/>
      <c r="N559" s="211"/>
      <c r="O559" s="211"/>
      <c r="P559" s="212">
        <f>P560+P584+P613+P625</f>
        <v>0</v>
      </c>
      <c r="Q559" s="211"/>
      <c r="R559" s="212">
        <f>R560+R584+R613+R625</f>
        <v>0</v>
      </c>
      <c r="S559" s="211"/>
      <c r="T559" s="213">
        <f>T560+T584+T613+T625</f>
        <v>0</v>
      </c>
      <c r="AR559" s="214" t="s">
        <v>155</v>
      </c>
      <c r="AT559" s="215" t="s">
        <v>77</v>
      </c>
      <c r="AU559" s="215" t="s">
        <v>78</v>
      </c>
      <c r="AY559" s="214" t="s">
        <v>154</v>
      </c>
      <c r="BK559" s="216">
        <f>BK560+BK584+BK613+BK625</f>
        <v>0</v>
      </c>
    </row>
    <row r="560" s="10" customFormat="1" ht="19.92" customHeight="1">
      <c r="B560" s="203"/>
      <c r="C560" s="204"/>
      <c r="D560" s="205" t="s">
        <v>77</v>
      </c>
      <c r="E560" s="217" t="s">
        <v>1211</v>
      </c>
      <c r="F560" s="217" t="s">
        <v>1212</v>
      </c>
      <c r="G560" s="204"/>
      <c r="H560" s="204"/>
      <c r="I560" s="207"/>
      <c r="J560" s="218">
        <f>BK560</f>
        <v>0</v>
      </c>
      <c r="K560" s="204"/>
      <c r="L560" s="209"/>
      <c r="M560" s="210"/>
      <c r="N560" s="211"/>
      <c r="O560" s="211"/>
      <c r="P560" s="212">
        <f>SUM(P561:P583)</f>
        <v>0</v>
      </c>
      <c r="Q560" s="211"/>
      <c r="R560" s="212">
        <f>SUM(R561:R583)</f>
        <v>0</v>
      </c>
      <c r="S560" s="211"/>
      <c r="T560" s="213">
        <f>SUM(T561:T583)</f>
        <v>0</v>
      </c>
      <c r="AR560" s="214" t="s">
        <v>155</v>
      </c>
      <c r="AT560" s="215" t="s">
        <v>77</v>
      </c>
      <c r="AU560" s="215" t="s">
        <v>24</v>
      </c>
      <c r="AY560" s="214" t="s">
        <v>154</v>
      </c>
      <c r="BK560" s="216">
        <f>SUM(BK561:BK583)</f>
        <v>0</v>
      </c>
    </row>
    <row r="561" s="1" customFormat="1" ht="16.5" customHeight="1">
      <c r="B561" s="44"/>
      <c r="C561" s="253" t="s">
        <v>1213</v>
      </c>
      <c r="D561" s="253" t="s">
        <v>177</v>
      </c>
      <c r="E561" s="254" t="s">
        <v>1211</v>
      </c>
      <c r="F561" s="255" t="s">
        <v>1214</v>
      </c>
      <c r="G561" s="256" t="s">
        <v>169</v>
      </c>
      <c r="H561" s="257">
        <v>1</v>
      </c>
      <c r="I561" s="258"/>
      <c r="J561" s="259">
        <f>ROUND(I561*H561,2)</f>
        <v>0</v>
      </c>
      <c r="K561" s="255" t="s">
        <v>22</v>
      </c>
      <c r="L561" s="260"/>
      <c r="M561" s="261" t="s">
        <v>22</v>
      </c>
      <c r="N561" s="262" t="s">
        <v>49</v>
      </c>
      <c r="O561" s="45"/>
      <c r="P561" s="228">
        <f>O561*H561</f>
        <v>0</v>
      </c>
      <c r="Q561" s="228">
        <v>0</v>
      </c>
      <c r="R561" s="228">
        <f>Q561*H561</f>
        <v>0</v>
      </c>
      <c r="S561" s="228">
        <v>0</v>
      </c>
      <c r="T561" s="229">
        <f>S561*H561</f>
        <v>0</v>
      </c>
      <c r="AR561" s="22" t="s">
        <v>1071</v>
      </c>
      <c r="AT561" s="22" t="s">
        <v>177</v>
      </c>
      <c r="AU561" s="22" t="s">
        <v>87</v>
      </c>
      <c r="AY561" s="22" t="s">
        <v>154</v>
      </c>
      <c r="BE561" s="230">
        <f>IF(N561="základní",J561,0)</f>
        <v>0</v>
      </c>
      <c r="BF561" s="230">
        <f>IF(N561="snížená",J561,0)</f>
        <v>0</v>
      </c>
      <c r="BG561" s="230">
        <f>IF(N561="zákl. přenesená",J561,0)</f>
        <v>0</v>
      </c>
      <c r="BH561" s="230">
        <f>IF(N561="sníž. přenesená",J561,0)</f>
        <v>0</v>
      </c>
      <c r="BI561" s="230">
        <f>IF(N561="nulová",J561,0)</f>
        <v>0</v>
      </c>
      <c r="BJ561" s="22" t="s">
        <v>24</v>
      </c>
      <c r="BK561" s="230">
        <f>ROUND(I561*H561,2)</f>
        <v>0</v>
      </c>
      <c r="BL561" s="22" t="s">
        <v>311</v>
      </c>
      <c r="BM561" s="22" t="s">
        <v>1215</v>
      </c>
    </row>
    <row r="562" s="1" customFormat="1" ht="16.5" customHeight="1">
      <c r="B562" s="44"/>
      <c r="C562" s="253" t="s">
        <v>1216</v>
      </c>
      <c r="D562" s="253" t="s">
        <v>177</v>
      </c>
      <c r="E562" s="254" t="s">
        <v>1217</v>
      </c>
      <c r="F562" s="255" t="s">
        <v>1218</v>
      </c>
      <c r="G562" s="256" t="s">
        <v>169</v>
      </c>
      <c r="H562" s="257">
        <v>31</v>
      </c>
      <c r="I562" s="258"/>
      <c r="J562" s="259">
        <f>ROUND(I562*H562,2)</f>
        <v>0</v>
      </c>
      <c r="K562" s="255" t="s">
        <v>22</v>
      </c>
      <c r="L562" s="260"/>
      <c r="M562" s="261" t="s">
        <v>22</v>
      </c>
      <c r="N562" s="262" t="s">
        <v>49</v>
      </c>
      <c r="O562" s="45"/>
      <c r="P562" s="228">
        <f>O562*H562</f>
        <v>0</v>
      </c>
      <c r="Q562" s="228">
        <v>0</v>
      </c>
      <c r="R562" s="228">
        <f>Q562*H562</f>
        <v>0</v>
      </c>
      <c r="S562" s="228">
        <v>0</v>
      </c>
      <c r="T562" s="229">
        <f>S562*H562</f>
        <v>0</v>
      </c>
      <c r="AR562" s="22" t="s">
        <v>1071</v>
      </c>
      <c r="AT562" s="22" t="s">
        <v>177</v>
      </c>
      <c r="AU562" s="22" t="s">
        <v>87</v>
      </c>
      <c r="AY562" s="22" t="s">
        <v>154</v>
      </c>
      <c r="BE562" s="230">
        <f>IF(N562="základní",J562,0)</f>
        <v>0</v>
      </c>
      <c r="BF562" s="230">
        <f>IF(N562="snížená",J562,0)</f>
        <v>0</v>
      </c>
      <c r="BG562" s="230">
        <f>IF(N562="zákl. přenesená",J562,0)</f>
        <v>0</v>
      </c>
      <c r="BH562" s="230">
        <f>IF(N562="sníž. přenesená",J562,0)</f>
        <v>0</v>
      </c>
      <c r="BI562" s="230">
        <f>IF(N562="nulová",J562,0)</f>
        <v>0</v>
      </c>
      <c r="BJ562" s="22" t="s">
        <v>24</v>
      </c>
      <c r="BK562" s="230">
        <f>ROUND(I562*H562,2)</f>
        <v>0</v>
      </c>
      <c r="BL562" s="22" t="s">
        <v>311</v>
      </c>
      <c r="BM562" s="22" t="s">
        <v>1219</v>
      </c>
    </row>
    <row r="563" s="1" customFormat="1" ht="16.5" customHeight="1">
      <c r="B563" s="44"/>
      <c r="C563" s="253" t="s">
        <v>1220</v>
      </c>
      <c r="D563" s="253" t="s">
        <v>177</v>
      </c>
      <c r="E563" s="254" t="s">
        <v>1221</v>
      </c>
      <c r="F563" s="255" t="s">
        <v>1222</v>
      </c>
      <c r="G563" s="256" t="s">
        <v>207</v>
      </c>
      <c r="H563" s="257">
        <v>400</v>
      </c>
      <c r="I563" s="258"/>
      <c r="J563" s="259">
        <f>ROUND(I563*H563,2)</f>
        <v>0</v>
      </c>
      <c r="K563" s="255" t="s">
        <v>22</v>
      </c>
      <c r="L563" s="260"/>
      <c r="M563" s="261" t="s">
        <v>22</v>
      </c>
      <c r="N563" s="262" t="s">
        <v>49</v>
      </c>
      <c r="O563" s="45"/>
      <c r="P563" s="228">
        <f>O563*H563</f>
        <v>0</v>
      </c>
      <c r="Q563" s="228">
        <v>0</v>
      </c>
      <c r="R563" s="228">
        <f>Q563*H563</f>
        <v>0</v>
      </c>
      <c r="S563" s="228">
        <v>0</v>
      </c>
      <c r="T563" s="229">
        <f>S563*H563</f>
        <v>0</v>
      </c>
      <c r="AR563" s="22" t="s">
        <v>1071</v>
      </c>
      <c r="AT563" s="22" t="s">
        <v>177</v>
      </c>
      <c r="AU563" s="22" t="s">
        <v>87</v>
      </c>
      <c r="AY563" s="22" t="s">
        <v>154</v>
      </c>
      <c r="BE563" s="230">
        <f>IF(N563="základní",J563,0)</f>
        <v>0</v>
      </c>
      <c r="BF563" s="230">
        <f>IF(N563="snížená",J563,0)</f>
        <v>0</v>
      </c>
      <c r="BG563" s="230">
        <f>IF(N563="zákl. přenesená",J563,0)</f>
        <v>0</v>
      </c>
      <c r="BH563" s="230">
        <f>IF(N563="sníž. přenesená",J563,0)</f>
        <v>0</v>
      </c>
      <c r="BI563" s="230">
        <f>IF(N563="nulová",J563,0)</f>
        <v>0</v>
      </c>
      <c r="BJ563" s="22" t="s">
        <v>24</v>
      </c>
      <c r="BK563" s="230">
        <f>ROUND(I563*H563,2)</f>
        <v>0</v>
      </c>
      <c r="BL563" s="22" t="s">
        <v>311</v>
      </c>
      <c r="BM563" s="22" t="s">
        <v>1223</v>
      </c>
    </row>
    <row r="564" s="1" customFormat="1" ht="16.5" customHeight="1">
      <c r="B564" s="44"/>
      <c r="C564" s="253" t="s">
        <v>1224</v>
      </c>
      <c r="D564" s="253" t="s">
        <v>177</v>
      </c>
      <c r="E564" s="254" t="s">
        <v>1225</v>
      </c>
      <c r="F564" s="255" t="s">
        <v>1226</v>
      </c>
      <c r="G564" s="256" t="s">
        <v>207</v>
      </c>
      <c r="H564" s="257">
        <v>15</v>
      </c>
      <c r="I564" s="258"/>
      <c r="J564" s="259">
        <f>ROUND(I564*H564,2)</f>
        <v>0</v>
      </c>
      <c r="K564" s="255" t="s">
        <v>22</v>
      </c>
      <c r="L564" s="260"/>
      <c r="M564" s="261" t="s">
        <v>22</v>
      </c>
      <c r="N564" s="262" t="s">
        <v>49</v>
      </c>
      <c r="O564" s="45"/>
      <c r="P564" s="228">
        <f>O564*H564</f>
        <v>0</v>
      </c>
      <c r="Q564" s="228">
        <v>0</v>
      </c>
      <c r="R564" s="228">
        <f>Q564*H564</f>
        <v>0</v>
      </c>
      <c r="S564" s="228">
        <v>0</v>
      </c>
      <c r="T564" s="229">
        <f>S564*H564</f>
        <v>0</v>
      </c>
      <c r="AR564" s="22" t="s">
        <v>1071</v>
      </c>
      <c r="AT564" s="22" t="s">
        <v>177</v>
      </c>
      <c r="AU564" s="22" t="s">
        <v>87</v>
      </c>
      <c r="AY564" s="22" t="s">
        <v>154</v>
      </c>
      <c r="BE564" s="230">
        <f>IF(N564="základní",J564,0)</f>
        <v>0</v>
      </c>
      <c r="BF564" s="230">
        <f>IF(N564="snížená",J564,0)</f>
        <v>0</v>
      </c>
      <c r="BG564" s="230">
        <f>IF(N564="zákl. přenesená",J564,0)</f>
        <v>0</v>
      </c>
      <c r="BH564" s="230">
        <f>IF(N564="sníž. přenesená",J564,0)</f>
        <v>0</v>
      </c>
      <c r="BI564" s="230">
        <f>IF(N564="nulová",J564,0)</f>
        <v>0</v>
      </c>
      <c r="BJ564" s="22" t="s">
        <v>24</v>
      </c>
      <c r="BK564" s="230">
        <f>ROUND(I564*H564,2)</f>
        <v>0</v>
      </c>
      <c r="BL564" s="22" t="s">
        <v>311</v>
      </c>
      <c r="BM564" s="22" t="s">
        <v>1227</v>
      </c>
    </row>
    <row r="565" s="1" customFormat="1" ht="16.5" customHeight="1">
      <c r="B565" s="44"/>
      <c r="C565" s="253" t="s">
        <v>1228</v>
      </c>
      <c r="D565" s="253" t="s">
        <v>177</v>
      </c>
      <c r="E565" s="254" t="s">
        <v>1229</v>
      </c>
      <c r="F565" s="255" t="s">
        <v>1230</v>
      </c>
      <c r="G565" s="256" t="s">
        <v>207</v>
      </c>
      <c r="H565" s="257">
        <v>50</v>
      </c>
      <c r="I565" s="258"/>
      <c r="J565" s="259">
        <f>ROUND(I565*H565,2)</f>
        <v>0</v>
      </c>
      <c r="K565" s="255" t="s">
        <v>22</v>
      </c>
      <c r="L565" s="260"/>
      <c r="M565" s="261" t="s">
        <v>22</v>
      </c>
      <c r="N565" s="262" t="s">
        <v>49</v>
      </c>
      <c r="O565" s="45"/>
      <c r="P565" s="228">
        <f>O565*H565</f>
        <v>0</v>
      </c>
      <c r="Q565" s="228">
        <v>0</v>
      </c>
      <c r="R565" s="228">
        <f>Q565*H565</f>
        <v>0</v>
      </c>
      <c r="S565" s="228">
        <v>0</v>
      </c>
      <c r="T565" s="229">
        <f>S565*H565</f>
        <v>0</v>
      </c>
      <c r="AR565" s="22" t="s">
        <v>1071</v>
      </c>
      <c r="AT565" s="22" t="s">
        <v>177</v>
      </c>
      <c r="AU565" s="22" t="s">
        <v>87</v>
      </c>
      <c r="AY565" s="22" t="s">
        <v>154</v>
      </c>
      <c r="BE565" s="230">
        <f>IF(N565="základní",J565,0)</f>
        <v>0</v>
      </c>
      <c r="BF565" s="230">
        <f>IF(N565="snížená",J565,0)</f>
        <v>0</v>
      </c>
      <c r="BG565" s="230">
        <f>IF(N565="zákl. přenesená",J565,0)</f>
        <v>0</v>
      </c>
      <c r="BH565" s="230">
        <f>IF(N565="sníž. přenesená",J565,0)</f>
        <v>0</v>
      </c>
      <c r="BI565" s="230">
        <f>IF(N565="nulová",J565,0)</f>
        <v>0</v>
      </c>
      <c r="BJ565" s="22" t="s">
        <v>24</v>
      </c>
      <c r="BK565" s="230">
        <f>ROUND(I565*H565,2)</f>
        <v>0</v>
      </c>
      <c r="BL565" s="22" t="s">
        <v>311</v>
      </c>
      <c r="BM565" s="22" t="s">
        <v>1231</v>
      </c>
    </row>
    <row r="566" s="1" customFormat="1" ht="25.5" customHeight="1">
      <c r="B566" s="44"/>
      <c r="C566" s="253" t="s">
        <v>1232</v>
      </c>
      <c r="D566" s="253" t="s">
        <v>177</v>
      </c>
      <c r="E566" s="254" t="s">
        <v>1233</v>
      </c>
      <c r="F566" s="255" t="s">
        <v>1234</v>
      </c>
      <c r="G566" s="256" t="s">
        <v>169</v>
      </c>
      <c r="H566" s="257">
        <v>290</v>
      </c>
      <c r="I566" s="258"/>
      <c r="J566" s="259">
        <f>ROUND(I566*H566,2)</f>
        <v>0</v>
      </c>
      <c r="K566" s="255" t="s">
        <v>22</v>
      </c>
      <c r="L566" s="260"/>
      <c r="M566" s="261" t="s">
        <v>22</v>
      </c>
      <c r="N566" s="262" t="s">
        <v>49</v>
      </c>
      <c r="O566" s="45"/>
      <c r="P566" s="228">
        <f>O566*H566</f>
        <v>0</v>
      </c>
      <c r="Q566" s="228">
        <v>0</v>
      </c>
      <c r="R566" s="228">
        <f>Q566*H566</f>
        <v>0</v>
      </c>
      <c r="S566" s="228">
        <v>0</v>
      </c>
      <c r="T566" s="229">
        <f>S566*H566</f>
        <v>0</v>
      </c>
      <c r="AR566" s="22" t="s">
        <v>1071</v>
      </c>
      <c r="AT566" s="22" t="s">
        <v>177</v>
      </c>
      <c r="AU566" s="22" t="s">
        <v>87</v>
      </c>
      <c r="AY566" s="22" t="s">
        <v>154</v>
      </c>
      <c r="BE566" s="230">
        <f>IF(N566="základní",J566,0)</f>
        <v>0</v>
      </c>
      <c r="BF566" s="230">
        <f>IF(N566="snížená",J566,0)</f>
        <v>0</v>
      </c>
      <c r="BG566" s="230">
        <f>IF(N566="zákl. přenesená",J566,0)</f>
        <v>0</v>
      </c>
      <c r="BH566" s="230">
        <f>IF(N566="sníž. přenesená",J566,0)</f>
        <v>0</v>
      </c>
      <c r="BI566" s="230">
        <f>IF(N566="nulová",J566,0)</f>
        <v>0</v>
      </c>
      <c r="BJ566" s="22" t="s">
        <v>24</v>
      </c>
      <c r="BK566" s="230">
        <f>ROUND(I566*H566,2)</f>
        <v>0</v>
      </c>
      <c r="BL566" s="22" t="s">
        <v>311</v>
      </c>
      <c r="BM566" s="22" t="s">
        <v>1235</v>
      </c>
    </row>
    <row r="567" s="1" customFormat="1" ht="16.5" customHeight="1">
      <c r="B567" s="44"/>
      <c r="C567" s="253" t="s">
        <v>1236</v>
      </c>
      <c r="D567" s="253" t="s">
        <v>177</v>
      </c>
      <c r="E567" s="254" t="s">
        <v>1237</v>
      </c>
      <c r="F567" s="255" t="s">
        <v>1238</v>
      </c>
      <c r="G567" s="256" t="s">
        <v>169</v>
      </c>
      <c r="H567" s="257">
        <v>30</v>
      </c>
      <c r="I567" s="258"/>
      <c r="J567" s="259">
        <f>ROUND(I567*H567,2)</f>
        <v>0</v>
      </c>
      <c r="K567" s="255" t="s">
        <v>22</v>
      </c>
      <c r="L567" s="260"/>
      <c r="M567" s="261" t="s">
        <v>22</v>
      </c>
      <c r="N567" s="262" t="s">
        <v>49</v>
      </c>
      <c r="O567" s="45"/>
      <c r="P567" s="228">
        <f>O567*H567</f>
        <v>0</v>
      </c>
      <c r="Q567" s="228">
        <v>0</v>
      </c>
      <c r="R567" s="228">
        <f>Q567*H567</f>
        <v>0</v>
      </c>
      <c r="S567" s="228">
        <v>0</v>
      </c>
      <c r="T567" s="229">
        <f>S567*H567</f>
        <v>0</v>
      </c>
      <c r="AR567" s="22" t="s">
        <v>1071</v>
      </c>
      <c r="AT567" s="22" t="s">
        <v>177</v>
      </c>
      <c r="AU567" s="22" t="s">
        <v>87</v>
      </c>
      <c r="AY567" s="22" t="s">
        <v>154</v>
      </c>
      <c r="BE567" s="230">
        <f>IF(N567="základní",J567,0)</f>
        <v>0</v>
      </c>
      <c r="BF567" s="230">
        <f>IF(N567="snížená",J567,0)</f>
        <v>0</v>
      </c>
      <c r="BG567" s="230">
        <f>IF(N567="zákl. přenesená",J567,0)</f>
        <v>0</v>
      </c>
      <c r="BH567" s="230">
        <f>IF(N567="sníž. přenesená",J567,0)</f>
        <v>0</v>
      </c>
      <c r="BI567" s="230">
        <f>IF(N567="nulová",J567,0)</f>
        <v>0</v>
      </c>
      <c r="BJ567" s="22" t="s">
        <v>24</v>
      </c>
      <c r="BK567" s="230">
        <f>ROUND(I567*H567,2)</f>
        <v>0</v>
      </c>
      <c r="BL567" s="22" t="s">
        <v>311</v>
      </c>
      <c r="BM567" s="22" t="s">
        <v>1239</v>
      </c>
    </row>
    <row r="568" s="1" customFormat="1" ht="25.5" customHeight="1">
      <c r="B568" s="44"/>
      <c r="C568" s="253" t="s">
        <v>1240</v>
      </c>
      <c r="D568" s="253" t="s">
        <v>177</v>
      </c>
      <c r="E568" s="254" t="s">
        <v>1241</v>
      </c>
      <c r="F568" s="255" t="s">
        <v>1242</v>
      </c>
      <c r="G568" s="256" t="s">
        <v>169</v>
      </c>
      <c r="H568" s="257">
        <v>35</v>
      </c>
      <c r="I568" s="258"/>
      <c r="J568" s="259">
        <f>ROUND(I568*H568,2)</f>
        <v>0</v>
      </c>
      <c r="K568" s="255" t="s">
        <v>22</v>
      </c>
      <c r="L568" s="260"/>
      <c r="M568" s="261" t="s">
        <v>22</v>
      </c>
      <c r="N568" s="262" t="s">
        <v>49</v>
      </c>
      <c r="O568" s="45"/>
      <c r="P568" s="228">
        <f>O568*H568</f>
        <v>0</v>
      </c>
      <c r="Q568" s="228">
        <v>0</v>
      </c>
      <c r="R568" s="228">
        <f>Q568*H568</f>
        <v>0</v>
      </c>
      <c r="S568" s="228">
        <v>0</v>
      </c>
      <c r="T568" s="229">
        <f>S568*H568</f>
        <v>0</v>
      </c>
      <c r="AR568" s="22" t="s">
        <v>1071</v>
      </c>
      <c r="AT568" s="22" t="s">
        <v>177</v>
      </c>
      <c r="AU568" s="22" t="s">
        <v>87</v>
      </c>
      <c r="AY568" s="22" t="s">
        <v>154</v>
      </c>
      <c r="BE568" s="230">
        <f>IF(N568="základní",J568,0)</f>
        <v>0</v>
      </c>
      <c r="BF568" s="230">
        <f>IF(N568="snížená",J568,0)</f>
        <v>0</v>
      </c>
      <c r="BG568" s="230">
        <f>IF(N568="zákl. přenesená",J568,0)</f>
        <v>0</v>
      </c>
      <c r="BH568" s="230">
        <f>IF(N568="sníž. přenesená",J568,0)</f>
        <v>0</v>
      </c>
      <c r="BI568" s="230">
        <f>IF(N568="nulová",J568,0)</f>
        <v>0</v>
      </c>
      <c r="BJ568" s="22" t="s">
        <v>24</v>
      </c>
      <c r="BK568" s="230">
        <f>ROUND(I568*H568,2)</f>
        <v>0</v>
      </c>
      <c r="BL568" s="22" t="s">
        <v>311</v>
      </c>
      <c r="BM568" s="22" t="s">
        <v>1243</v>
      </c>
    </row>
    <row r="569" s="1" customFormat="1" ht="16.5" customHeight="1">
      <c r="B569" s="44"/>
      <c r="C569" s="253" t="s">
        <v>1244</v>
      </c>
      <c r="D569" s="253" t="s">
        <v>177</v>
      </c>
      <c r="E569" s="254" t="s">
        <v>1245</v>
      </c>
      <c r="F569" s="255" t="s">
        <v>1246</v>
      </c>
      <c r="G569" s="256" t="s">
        <v>353</v>
      </c>
      <c r="H569" s="257">
        <v>1</v>
      </c>
      <c r="I569" s="258"/>
      <c r="J569" s="259">
        <f>ROUND(I569*H569,2)</f>
        <v>0</v>
      </c>
      <c r="K569" s="255" t="s">
        <v>22</v>
      </c>
      <c r="L569" s="260"/>
      <c r="M569" s="261" t="s">
        <v>22</v>
      </c>
      <c r="N569" s="262" t="s">
        <v>49</v>
      </c>
      <c r="O569" s="45"/>
      <c r="P569" s="228">
        <f>O569*H569</f>
        <v>0</v>
      </c>
      <c r="Q569" s="228">
        <v>0</v>
      </c>
      <c r="R569" s="228">
        <f>Q569*H569</f>
        <v>0</v>
      </c>
      <c r="S569" s="228">
        <v>0</v>
      </c>
      <c r="T569" s="229">
        <f>S569*H569</f>
        <v>0</v>
      </c>
      <c r="AR569" s="22" t="s">
        <v>1071</v>
      </c>
      <c r="AT569" s="22" t="s">
        <v>177</v>
      </c>
      <c r="AU569" s="22" t="s">
        <v>87</v>
      </c>
      <c r="AY569" s="22" t="s">
        <v>154</v>
      </c>
      <c r="BE569" s="230">
        <f>IF(N569="základní",J569,0)</f>
        <v>0</v>
      </c>
      <c r="BF569" s="230">
        <f>IF(N569="snížená",J569,0)</f>
        <v>0</v>
      </c>
      <c r="BG569" s="230">
        <f>IF(N569="zákl. přenesená",J569,0)</f>
        <v>0</v>
      </c>
      <c r="BH569" s="230">
        <f>IF(N569="sníž. přenesená",J569,0)</f>
        <v>0</v>
      </c>
      <c r="BI569" s="230">
        <f>IF(N569="nulová",J569,0)</f>
        <v>0</v>
      </c>
      <c r="BJ569" s="22" t="s">
        <v>24</v>
      </c>
      <c r="BK569" s="230">
        <f>ROUND(I569*H569,2)</f>
        <v>0</v>
      </c>
      <c r="BL569" s="22" t="s">
        <v>311</v>
      </c>
      <c r="BM569" s="22" t="s">
        <v>1247</v>
      </c>
    </row>
    <row r="570" s="1" customFormat="1" ht="16.5" customHeight="1">
      <c r="B570" s="44"/>
      <c r="C570" s="253" t="s">
        <v>1248</v>
      </c>
      <c r="D570" s="253" t="s">
        <v>177</v>
      </c>
      <c r="E570" s="254" t="s">
        <v>1249</v>
      </c>
      <c r="F570" s="255" t="s">
        <v>1250</v>
      </c>
      <c r="G570" s="256" t="s">
        <v>169</v>
      </c>
      <c r="H570" s="257">
        <v>1</v>
      </c>
      <c r="I570" s="258"/>
      <c r="J570" s="259">
        <f>ROUND(I570*H570,2)</f>
        <v>0</v>
      </c>
      <c r="K570" s="255" t="s">
        <v>22</v>
      </c>
      <c r="L570" s="260"/>
      <c r="M570" s="261" t="s">
        <v>22</v>
      </c>
      <c r="N570" s="262" t="s">
        <v>49</v>
      </c>
      <c r="O570" s="45"/>
      <c r="P570" s="228">
        <f>O570*H570</f>
        <v>0</v>
      </c>
      <c r="Q570" s="228">
        <v>0</v>
      </c>
      <c r="R570" s="228">
        <f>Q570*H570</f>
        <v>0</v>
      </c>
      <c r="S570" s="228">
        <v>0</v>
      </c>
      <c r="T570" s="229">
        <f>S570*H570</f>
        <v>0</v>
      </c>
      <c r="AR570" s="22" t="s">
        <v>1071</v>
      </c>
      <c r="AT570" s="22" t="s">
        <v>177</v>
      </c>
      <c r="AU570" s="22" t="s">
        <v>87</v>
      </c>
      <c r="AY570" s="22" t="s">
        <v>154</v>
      </c>
      <c r="BE570" s="230">
        <f>IF(N570="základní",J570,0)</f>
        <v>0</v>
      </c>
      <c r="BF570" s="230">
        <f>IF(N570="snížená",J570,0)</f>
        <v>0</v>
      </c>
      <c r="BG570" s="230">
        <f>IF(N570="zákl. přenesená",J570,0)</f>
        <v>0</v>
      </c>
      <c r="BH570" s="230">
        <f>IF(N570="sníž. přenesená",J570,0)</f>
        <v>0</v>
      </c>
      <c r="BI570" s="230">
        <f>IF(N570="nulová",J570,0)</f>
        <v>0</v>
      </c>
      <c r="BJ570" s="22" t="s">
        <v>24</v>
      </c>
      <c r="BK570" s="230">
        <f>ROUND(I570*H570,2)</f>
        <v>0</v>
      </c>
      <c r="BL570" s="22" t="s">
        <v>311</v>
      </c>
      <c r="BM570" s="22" t="s">
        <v>1251</v>
      </c>
    </row>
    <row r="571" s="1" customFormat="1" ht="16.5" customHeight="1">
      <c r="B571" s="44"/>
      <c r="C571" s="253" t="s">
        <v>1252</v>
      </c>
      <c r="D571" s="253" t="s">
        <v>177</v>
      </c>
      <c r="E571" s="254" t="s">
        <v>1253</v>
      </c>
      <c r="F571" s="255" t="s">
        <v>1254</v>
      </c>
      <c r="G571" s="256" t="s">
        <v>169</v>
      </c>
      <c r="H571" s="257">
        <v>1</v>
      </c>
      <c r="I571" s="258"/>
      <c r="J571" s="259">
        <f>ROUND(I571*H571,2)</f>
        <v>0</v>
      </c>
      <c r="K571" s="255" t="s">
        <v>22</v>
      </c>
      <c r="L571" s="260"/>
      <c r="M571" s="261" t="s">
        <v>22</v>
      </c>
      <c r="N571" s="262" t="s">
        <v>49</v>
      </c>
      <c r="O571" s="45"/>
      <c r="P571" s="228">
        <f>O571*H571</f>
        <v>0</v>
      </c>
      <c r="Q571" s="228">
        <v>0</v>
      </c>
      <c r="R571" s="228">
        <f>Q571*H571</f>
        <v>0</v>
      </c>
      <c r="S571" s="228">
        <v>0</v>
      </c>
      <c r="T571" s="229">
        <f>S571*H571</f>
        <v>0</v>
      </c>
      <c r="AR571" s="22" t="s">
        <v>1071</v>
      </c>
      <c r="AT571" s="22" t="s">
        <v>177</v>
      </c>
      <c r="AU571" s="22" t="s">
        <v>87</v>
      </c>
      <c r="AY571" s="22" t="s">
        <v>154</v>
      </c>
      <c r="BE571" s="230">
        <f>IF(N571="základní",J571,0)</f>
        <v>0</v>
      </c>
      <c r="BF571" s="230">
        <f>IF(N571="snížená",J571,0)</f>
        <v>0</v>
      </c>
      <c r="BG571" s="230">
        <f>IF(N571="zákl. přenesená",J571,0)</f>
        <v>0</v>
      </c>
      <c r="BH571" s="230">
        <f>IF(N571="sníž. přenesená",J571,0)</f>
        <v>0</v>
      </c>
      <c r="BI571" s="230">
        <f>IF(N571="nulová",J571,0)</f>
        <v>0</v>
      </c>
      <c r="BJ571" s="22" t="s">
        <v>24</v>
      </c>
      <c r="BK571" s="230">
        <f>ROUND(I571*H571,2)</f>
        <v>0</v>
      </c>
      <c r="BL571" s="22" t="s">
        <v>311</v>
      </c>
      <c r="BM571" s="22" t="s">
        <v>1255</v>
      </c>
    </row>
    <row r="572" s="1" customFormat="1" ht="16.5" customHeight="1">
      <c r="B572" s="44"/>
      <c r="C572" s="253" t="s">
        <v>1256</v>
      </c>
      <c r="D572" s="253" t="s">
        <v>177</v>
      </c>
      <c r="E572" s="254" t="s">
        <v>1257</v>
      </c>
      <c r="F572" s="255" t="s">
        <v>1258</v>
      </c>
      <c r="G572" s="256" t="s">
        <v>169</v>
      </c>
      <c r="H572" s="257">
        <v>1</v>
      </c>
      <c r="I572" s="258"/>
      <c r="J572" s="259">
        <f>ROUND(I572*H572,2)</f>
        <v>0</v>
      </c>
      <c r="K572" s="255" t="s">
        <v>22</v>
      </c>
      <c r="L572" s="260"/>
      <c r="M572" s="261" t="s">
        <v>22</v>
      </c>
      <c r="N572" s="262" t="s">
        <v>49</v>
      </c>
      <c r="O572" s="45"/>
      <c r="P572" s="228">
        <f>O572*H572</f>
        <v>0</v>
      </c>
      <c r="Q572" s="228">
        <v>0</v>
      </c>
      <c r="R572" s="228">
        <f>Q572*H572</f>
        <v>0</v>
      </c>
      <c r="S572" s="228">
        <v>0</v>
      </c>
      <c r="T572" s="229">
        <f>S572*H572</f>
        <v>0</v>
      </c>
      <c r="AR572" s="22" t="s">
        <v>1071</v>
      </c>
      <c r="AT572" s="22" t="s">
        <v>177</v>
      </c>
      <c r="AU572" s="22" t="s">
        <v>87</v>
      </c>
      <c r="AY572" s="22" t="s">
        <v>154</v>
      </c>
      <c r="BE572" s="230">
        <f>IF(N572="základní",J572,0)</f>
        <v>0</v>
      </c>
      <c r="BF572" s="230">
        <f>IF(N572="snížená",J572,0)</f>
        <v>0</v>
      </c>
      <c r="BG572" s="230">
        <f>IF(N572="zákl. přenesená",J572,0)</f>
        <v>0</v>
      </c>
      <c r="BH572" s="230">
        <f>IF(N572="sníž. přenesená",J572,0)</f>
        <v>0</v>
      </c>
      <c r="BI572" s="230">
        <f>IF(N572="nulová",J572,0)</f>
        <v>0</v>
      </c>
      <c r="BJ572" s="22" t="s">
        <v>24</v>
      </c>
      <c r="BK572" s="230">
        <f>ROUND(I572*H572,2)</f>
        <v>0</v>
      </c>
      <c r="BL572" s="22" t="s">
        <v>311</v>
      </c>
      <c r="BM572" s="22" t="s">
        <v>1259</v>
      </c>
    </row>
    <row r="573" s="1" customFormat="1" ht="16.5" customHeight="1">
      <c r="B573" s="44"/>
      <c r="C573" s="253" t="s">
        <v>1260</v>
      </c>
      <c r="D573" s="253" t="s">
        <v>177</v>
      </c>
      <c r="E573" s="254" t="s">
        <v>1261</v>
      </c>
      <c r="F573" s="255" t="s">
        <v>1262</v>
      </c>
      <c r="G573" s="256" t="s">
        <v>169</v>
      </c>
      <c r="H573" s="257">
        <v>2</v>
      </c>
      <c r="I573" s="258"/>
      <c r="J573" s="259">
        <f>ROUND(I573*H573,2)</f>
        <v>0</v>
      </c>
      <c r="K573" s="255" t="s">
        <v>22</v>
      </c>
      <c r="L573" s="260"/>
      <c r="M573" s="261" t="s">
        <v>22</v>
      </c>
      <c r="N573" s="262" t="s">
        <v>49</v>
      </c>
      <c r="O573" s="45"/>
      <c r="P573" s="228">
        <f>O573*H573</f>
        <v>0</v>
      </c>
      <c r="Q573" s="228">
        <v>0</v>
      </c>
      <c r="R573" s="228">
        <f>Q573*H573</f>
        <v>0</v>
      </c>
      <c r="S573" s="228">
        <v>0</v>
      </c>
      <c r="T573" s="229">
        <f>S573*H573</f>
        <v>0</v>
      </c>
      <c r="AR573" s="22" t="s">
        <v>1071</v>
      </c>
      <c r="AT573" s="22" t="s">
        <v>177</v>
      </c>
      <c r="AU573" s="22" t="s">
        <v>87</v>
      </c>
      <c r="AY573" s="22" t="s">
        <v>154</v>
      </c>
      <c r="BE573" s="230">
        <f>IF(N573="základní",J573,0)</f>
        <v>0</v>
      </c>
      <c r="BF573" s="230">
        <f>IF(N573="snížená",J573,0)</f>
        <v>0</v>
      </c>
      <c r="BG573" s="230">
        <f>IF(N573="zákl. přenesená",J573,0)</f>
        <v>0</v>
      </c>
      <c r="BH573" s="230">
        <f>IF(N573="sníž. přenesená",J573,0)</f>
        <v>0</v>
      </c>
      <c r="BI573" s="230">
        <f>IF(N573="nulová",J573,0)</f>
        <v>0</v>
      </c>
      <c r="BJ573" s="22" t="s">
        <v>24</v>
      </c>
      <c r="BK573" s="230">
        <f>ROUND(I573*H573,2)</f>
        <v>0</v>
      </c>
      <c r="BL573" s="22" t="s">
        <v>311</v>
      </c>
      <c r="BM573" s="22" t="s">
        <v>1263</v>
      </c>
    </row>
    <row r="574" s="1" customFormat="1" ht="16.5" customHeight="1">
      <c r="B574" s="44"/>
      <c r="C574" s="253" t="s">
        <v>1264</v>
      </c>
      <c r="D574" s="253" t="s">
        <v>177</v>
      </c>
      <c r="E574" s="254" t="s">
        <v>1265</v>
      </c>
      <c r="F574" s="255" t="s">
        <v>1266</v>
      </c>
      <c r="G574" s="256" t="s">
        <v>169</v>
      </c>
      <c r="H574" s="257">
        <v>1</v>
      </c>
      <c r="I574" s="258"/>
      <c r="J574" s="259">
        <f>ROUND(I574*H574,2)</f>
        <v>0</v>
      </c>
      <c r="K574" s="255" t="s">
        <v>22</v>
      </c>
      <c r="L574" s="260"/>
      <c r="M574" s="261" t="s">
        <v>22</v>
      </c>
      <c r="N574" s="262" t="s">
        <v>49</v>
      </c>
      <c r="O574" s="45"/>
      <c r="P574" s="228">
        <f>O574*H574</f>
        <v>0</v>
      </c>
      <c r="Q574" s="228">
        <v>0</v>
      </c>
      <c r="R574" s="228">
        <f>Q574*H574</f>
        <v>0</v>
      </c>
      <c r="S574" s="228">
        <v>0</v>
      </c>
      <c r="T574" s="229">
        <f>S574*H574</f>
        <v>0</v>
      </c>
      <c r="AR574" s="22" t="s">
        <v>1071</v>
      </c>
      <c r="AT574" s="22" t="s">
        <v>177</v>
      </c>
      <c r="AU574" s="22" t="s">
        <v>87</v>
      </c>
      <c r="AY574" s="22" t="s">
        <v>154</v>
      </c>
      <c r="BE574" s="230">
        <f>IF(N574="základní",J574,0)</f>
        <v>0</v>
      </c>
      <c r="BF574" s="230">
        <f>IF(N574="snížená",J574,0)</f>
        <v>0</v>
      </c>
      <c r="BG574" s="230">
        <f>IF(N574="zákl. přenesená",J574,0)</f>
        <v>0</v>
      </c>
      <c r="BH574" s="230">
        <f>IF(N574="sníž. přenesená",J574,0)</f>
        <v>0</v>
      </c>
      <c r="BI574" s="230">
        <f>IF(N574="nulová",J574,0)</f>
        <v>0</v>
      </c>
      <c r="BJ574" s="22" t="s">
        <v>24</v>
      </c>
      <c r="BK574" s="230">
        <f>ROUND(I574*H574,2)</f>
        <v>0</v>
      </c>
      <c r="BL574" s="22" t="s">
        <v>311</v>
      </c>
      <c r="BM574" s="22" t="s">
        <v>1267</v>
      </c>
    </row>
    <row r="575" s="1" customFormat="1" ht="25.5" customHeight="1">
      <c r="B575" s="44"/>
      <c r="C575" s="253" t="s">
        <v>1268</v>
      </c>
      <c r="D575" s="253" t="s">
        <v>177</v>
      </c>
      <c r="E575" s="254" t="s">
        <v>1269</v>
      </c>
      <c r="F575" s="255" t="s">
        <v>1270</v>
      </c>
      <c r="G575" s="256" t="s">
        <v>1271</v>
      </c>
      <c r="H575" s="257">
        <v>28</v>
      </c>
      <c r="I575" s="258"/>
      <c r="J575" s="259">
        <f>ROUND(I575*H575,2)</f>
        <v>0</v>
      </c>
      <c r="K575" s="255" t="s">
        <v>22</v>
      </c>
      <c r="L575" s="260"/>
      <c r="M575" s="261" t="s">
        <v>22</v>
      </c>
      <c r="N575" s="262" t="s">
        <v>49</v>
      </c>
      <c r="O575" s="45"/>
      <c r="P575" s="228">
        <f>O575*H575</f>
        <v>0</v>
      </c>
      <c r="Q575" s="228">
        <v>0</v>
      </c>
      <c r="R575" s="228">
        <f>Q575*H575</f>
        <v>0</v>
      </c>
      <c r="S575" s="228">
        <v>0</v>
      </c>
      <c r="T575" s="229">
        <f>S575*H575</f>
        <v>0</v>
      </c>
      <c r="AR575" s="22" t="s">
        <v>1071</v>
      </c>
      <c r="AT575" s="22" t="s">
        <v>177</v>
      </c>
      <c r="AU575" s="22" t="s">
        <v>87</v>
      </c>
      <c r="AY575" s="22" t="s">
        <v>154</v>
      </c>
      <c r="BE575" s="230">
        <f>IF(N575="základní",J575,0)</f>
        <v>0</v>
      </c>
      <c r="BF575" s="230">
        <f>IF(N575="snížená",J575,0)</f>
        <v>0</v>
      </c>
      <c r="BG575" s="230">
        <f>IF(N575="zákl. přenesená",J575,0)</f>
        <v>0</v>
      </c>
      <c r="BH575" s="230">
        <f>IF(N575="sníž. přenesená",J575,0)</f>
        <v>0</v>
      </c>
      <c r="BI575" s="230">
        <f>IF(N575="nulová",J575,0)</f>
        <v>0</v>
      </c>
      <c r="BJ575" s="22" t="s">
        <v>24</v>
      </c>
      <c r="BK575" s="230">
        <f>ROUND(I575*H575,2)</f>
        <v>0</v>
      </c>
      <c r="BL575" s="22" t="s">
        <v>311</v>
      </c>
      <c r="BM575" s="22" t="s">
        <v>1272</v>
      </c>
    </row>
    <row r="576" s="1" customFormat="1" ht="16.5" customHeight="1">
      <c r="B576" s="44"/>
      <c r="C576" s="253" t="s">
        <v>1273</v>
      </c>
      <c r="D576" s="253" t="s">
        <v>177</v>
      </c>
      <c r="E576" s="254" t="s">
        <v>1274</v>
      </c>
      <c r="F576" s="255" t="s">
        <v>1275</v>
      </c>
      <c r="G576" s="256" t="s">
        <v>169</v>
      </c>
      <c r="H576" s="257">
        <v>1</v>
      </c>
      <c r="I576" s="258"/>
      <c r="J576" s="259">
        <f>ROUND(I576*H576,2)</f>
        <v>0</v>
      </c>
      <c r="K576" s="255" t="s">
        <v>22</v>
      </c>
      <c r="L576" s="260"/>
      <c r="M576" s="261" t="s">
        <v>22</v>
      </c>
      <c r="N576" s="262" t="s">
        <v>49</v>
      </c>
      <c r="O576" s="45"/>
      <c r="P576" s="228">
        <f>O576*H576</f>
        <v>0</v>
      </c>
      <c r="Q576" s="228">
        <v>0</v>
      </c>
      <c r="R576" s="228">
        <f>Q576*H576</f>
        <v>0</v>
      </c>
      <c r="S576" s="228">
        <v>0</v>
      </c>
      <c r="T576" s="229">
        <f>S576*H576</f>
        <v>0</v>
      </c>
      <c r="AR576" s="22" t="s">
        <v>1071</v>
      </c>
      <c r="AT576" s="22" t="s">
        <v>177</v>
      </c>
      <c r="AU576" s="22" t="s">
        <v>87</v>
      </c>
      <c r="AY576" s="22" t="s">
        <v>154</v>
      </c>
      <c r="BE576" s="230">
        <f>IF(N576="základní",J576,0)</f>
        <v>0</v>
      </c>
      <c r="BF576" s="230">
        <f>IF(N576="snížená",J576,0)</f>
        <v>0</v>
      </c>
      <c r="BG576" s="230">
        <f>IF(N576="zákl. přenesená",J576,0)</f>
        <v>0</v>
      </c>
      <c r="BH576" s="230">
        <f>IF(N576="sníž. přenesená",J576,0)</f>
        <v>0</v>
      </c>
      <c r="BI576" s="230">
        <f>IF(N576="nulová",J576,0)</f>
        <v>0</v>
      </c>
      <c r="BJ576" s="22" t="s">
        <v>24</v>
      </c>
      <c r="BK576" s="230">
        <f>ROUND(I576*H576,2)</f>
        <v>0</v>
      </c>
      <c r="BL576" s="22" t="s">
        <v>311</v>
      </c>
      <c r="BM576" s="22" t="s">
        <v>1276</v>
      </c>
    </row>
    <row r="577" s="1" customFormat="1" ht="16.5" customHeight="1">
      <c r="B577" s="44"/>
      <c r="C577" s="253" t="s">
        <v>1277</v>
      </c>
      <c r="D577" s="253" t="s">
        <v>177</v>
      </c>
      <c r="E577" s="254" t="s">
        <v>1278</v>
      </c>
      <c r="F577" s="255" t="s">
        <v>1279</v>
      </c>
      <c r="G577" s="256" t="s">
        <v>169</v>
      </c>
      <c r="H577" s="257">
        <v>2</v>
      </c>
      <c r="I577" s="258"/>
      <c r="J577" s="259">
        <f>ROUND(I577*H577,2)</f>
        <v>0</v>
      </c>
      <c r="K577" s="255" t="s">
        <v>22</v>
      </c>
      <c r="L577" s="260"/>
      <c r="M577" s="261" t="s">
        <v>22</v>
      </c>
      <c r="N577" s="262" t="s">
        <v>49</v>
      </c>
      <c r="O577" s="45"/>
      <c r="P577" s="228">
        <f>O577*H577</f>
        <v>0</v>
      </c>
      <c r="Q577" s="228">
        <v>0</v>
      </c>
      <c r="R577" s="228">
        <f>Q577*H577</f>
        <v>0</v>
      </c>
      <c r="S577" s="228">
        <v>0</v>
      </c>
      <c r="T577" s="229">
        <f>S577*H577</f>
        <v>0</v>
      </c>
      <c r="AR577" s="22" t="s">
        <v>1071</v>
      </c>
      <c r="AT577" s="22" t="s">
        <v>177</v>
      </c>
      <c r="AU577" s="22" t="s">
        <v>87</v>
      </c>
      <c r="AY577" s="22" t="s">
        <v>154</v>
      </c>
      <c r="BE577" s="230">
        <f>IF(N577="základní",J577,0)</f>
        <v>0</v>
      </c>
      <c r="BF577" s="230">
        <f>IF(N577="snížená",J577,0)</f>
        <v>0</v>
      </c>
      <c r="BG577" s="230">
        <f>IF(N577="zákl. přenesená",J577,0)</f>
        <v>0</v>
      </c>
      <c r="BH577" s="230">
        <f>IF(N577="sníž. přenesená",J577,0)</f>
        <v>0</v>
      </c>
      <c r="BI577" s="230">
        <f>IF(N577="nulová",J577,0)</f>
        <v>0</v>
      </c>
      <c r="BJ577" s="22" t="s">
        <v>24</v>
      </c>
      <c r="BK577" s="230">
        <f>ROUND(I577*H577,2)</f>
        <v>0</v>
      </c>
      <c r="BL577" s="22" t="s">
        <v>311</v>
      </c>
      <c r="BM577" s="22" t="s">
        <v>1280</v>
      </c>
    </row>
    <row r="578" s="1" customFormat="1" ht="16.5" customHeight="1">
      <c r="B578" s="44"/>
      <c r="C578" s="253" t="s">
        <v>1281</v>
      </c>
      <c r="D578" s="253" t="s">
        <v>177</v>
      </c>
      <c r="E578" s="254" t="s">
        <v>1282</v>
      </c>
      <c r="F578" s="255" t="s">
        <v>1283</v>
      </c>
      <c r="G578" s="256" t="s">
        <v>169</v>
      </c>
      <c r="H578" s="257">
        <v>1</v>
      </c>
      <c r="I578" s="258"/>
      <c r="J578" s="259">
        <f>ROUND(I578*H578,2)</f>
        <v>0</v>
      </c>
      <c r="K578" s="255" t="s">
        <v>22</v>
      </c>
      <c r="L578" s="260"/>
      <c r="M578" s="261" t="s">
        <v>22</v>
      </c>
      <c r="N578" s="262" t="s">
        <v>49</v>
      </c>
      <c r="O578" s="45"/>
      <c r="P578" s="228">
        <f>O578*H578</f>
        <v>0</v>
      </c>
      <c r="Q578" s="228">
        <v>0</v>
      </c>
      <c r="R578" s="228">
        <f>Q578*H578</f>
        <v>0</v>
      </c>
      <c r="S578" s="228">
        <v>0</v>
      </c>
      <c r="T578" s="229">
        <f>S578*H578</f>
        <v>0</v>
      </c>
      <c r="AR578" s="22" t="s">
        <v>1071</v>
      </c>
      <c r="AT578" s="22" t="s">
        <v>177</v>
      </c>
      <c r="AU578" s="22" t="s">
        <v>87</v>
      </c>
      <c r="AY578" s="22" t="s">
        <v>154</v>
      </c>
      <c r="BE578" s="230">
        <f>IF(N578="základní",J578,0)</f>
        <v>0</v>
      </c>
      <c r="BF578" s="230">
        <f>IF(N578="snížená",J578,0)</f>
        <v>0</v>
      </c>
      <c r="BG578" s="230">
        <f>IF(N578="zákl. přenesená",J578,0)</f>
        <v>0</v>
      </c>
      <c r="BH578" s="230">
        <f>IF(N578="sníž. přenesená",J578,0)</f>
        <v>0</v>
      </c>
      <c r="BI578" s="230">
        <f>IF(N578="nulová",J578,0)</f>
        <v>0</v>
      </c>
      <c r="BJ578" s="22" t="s">
        <v>24</v>
      </c>
      <c r="BK578" s="230">
        <f>ROUND(I578*H578,2)</f>
        <v>0</v>
      </c>
      <c r="BL578" s="22" t="s">
        <v>311</v>
      </c>
      <c r="BM578" s="22" t="s">
        <v>1284</v>
      </c>
    </row>
    <row r="579" s="1" customFormat="1" ht="16.5" customHeight="1">
      <c r="B579" s="44"/>
      <c r="C579" s="253" t="s">
        <v>1285</v>
      </c>
      <c r="D579" s="253" t="s">
        <v>177</v>
      </c>
      <c r="E579" s="254" t="s">
        <v>1286</v>
      </c>
      <c r="F579" s="255" t="s">
        <v>1287</v>
      </c>
      <c r="G579" s="256" t="s">
        <v>169</v>
      </c>
      <c r="H579" s="257">
        <v>33</v>
      </c>
      <c r="I579" s="258"/>
      <c r="J579" s="259">
        <f>ROUND(I579*H579,2)</f>
        <v>0</v>
      </c>
      <c r="K579" s="255" t="s">
        <v>22</v>
      </c>
      <c r="L579" s="260"/>
      <c r="M579" s="261" t="s">
        <v>22</v>
      </c>
      <c r="N579" s="262" t="s">
        <v>49</v>
      </c>
      <c r="O579" s="45"/>
      <c r="P579" s="228">
        <f>O579*H579</f>
        <v>0</v>
      </c>
      <c r="Q579" s="228">
        <v>0</v>
      </c>
      <c r="R579" s="228">
        <f>Q579*H579</f>
        <v>0</v>
      </c>
      <c r="S579" s="228">
        <v>0</v>
      </c>
      <c r="T579" s="229">
        <f>S579*H579</f>
        <v>0</v>
      </c>
      <c r="AR579" s="22" t="s">
        <v>1071</v>
      </c>
      <c r="AT579" s="22" t="s">
        <v>177</v>
      </c>
      <c r="AU579" s="22" t="s">
        <v>87</v>
      </c>
      <c r="AY579" s="22" t="s">
        <v>154</v>
      </c>
      <c r="BE579" s="230">
        <f>IF(N579="základní",J579,0)</f>
        <v>0</v>
      </c>
      <c r="BF579" s="230">
        <f>IF(N579="snížená",J579,0)</f>
        <v>0</v>
      </c>
      <c r="BG579" s="230">
        <f>IF(N579="zákl. přenesená",J579,0)</f>
        <v>0</v>
      </c>
      <c r="BH579" s="230">
        <f>IF(N579="sníž. přenesená",J579,0)</f>
        <v>0</v>
      </c>
      <c r="BI579" s="230">
        <f>IF(N579="nulová",J579,0)</f>
        <v>0</v>
      </c>
      <c r="BJ579" s="22" t="s">
        <v>24</v>
      </c>
      <c r="BK579" s="230">
        <f>ROUND(I579*H579,2)</f>
        <v>0</v>
      </c>
      <c r="BL579" s="22" t="s">
        <v>311</v>
      </c>
      <c r="BM579" s="22" t="s">
        <v>1288</v>
      </c>
    </row>
    <row r="580" s="1" customFormat="1" ht="16.5" customHeight="1">
      <c r="B580" s="44"/>
      <c r="C580" s="253" t="s">
        <v>1289</v>
      </c>
      <c r="D580" s="253" t="s">
        <v>177</v>
      </c>
      <c r="E580" s="254" t="s">
        <v>1290</v>
      </c>
      <c r="F580" s="255" t="s">
        <v>1291</v>
      </c>
      <c r="G580" s="256" t="s">
        <v>169</v>
      </c>
      <c r="H580" s="257">
        <v>1</v>
      </c>
      <c r="I580" s="258"/>
      <c r="J580" s="259">
        <f>ROUND(I580*H580,2)</f>
        <v>0</v>
      </c>
      <c r="K580" s="255" t="s">
        <v>22</v>
      </c>
      <c r="L580" s="260"/>
      <c r="M580" s="261" t="s">
        <v>22</v>
      </c>
      <c r="N580" s="262" t="s">
        <v>49</v>
      </c>
      <c r="O580" s="45"/>
      <c r="P580" s="228">
        <f>O580*H580</f>
        <v>0</v>
      </c>
      <c r="Q580" s="228">
        <v>0</v>
      </c>
      <c r="R580" s="228">
        <f>Q580*H580</f>
        <v>0</v>
      </c>
      <c r="S580" s="228">
        <v>0</v>
      </c>
      <c r="T580" s="229">
        <f>S580*H580</f>
        <v>0</v>
      </c>
      <c r="AR580" s="22" t="s">
        <v>1071</v>
      </c>
      <c r="AT580" s="22" t="s">
        <v>177</v>
      </c>
      <c r="AU580" s="22" t="s">
        <v>87</v>
      </c>
      <c r="AY580" s="22" t="s">
        <v>154</v>
      </c>
      <c r="BE580" s="230">
        <f>IF(N580="základní",J580,0)</f>
        <v>0</v>
      </c>
      <c r="BF580" s="230">
        <f>IF(N580="snížená",J580,0)</f>
        <v>0</v>
      </c>
      <c r="BG580" s="230">
        <f>IF(N580="zákl. přenesená",J580,0)</f>
        <v>0</v>
      </c>
      <c r="BH580" s="230">
        <f>IF(N580="sníž. přenesená",J580,0)</f>
        <v>0</v>
      </c>
      <c r="BI580" s="230">
        <f>IF(N580="nulová",J580,0)</f>
        <v>0</v>
      </c>
      <c r="BJ580" s="22" t="s">
        <v>24</v>
      </c>
      <c r="BK580" s="230">
        <f>ROUND(I580*H580,2)</f>
        <v>0</v>
      </c>
      <c r="BL580" s="22" t="s">
        <v>311</v>
      </c>
      <c r="BM580" s="22" t="s">
        <v>1292</v>
      </c>
    </row>
    <row r="581" s="1" customFormat="1" ht="16.5" customHeight="1">
      <c r="B581" s="44"/>
      <c r="C581" s="253" t="s">
        <v>1293</v>
      </c>
      <c r="D581" s="253" t="s">
        <v>177</v>
      </c>
      <c r="E581" s="254" t="s">
        <v>1294</v>
      </c>
      <c r="F581" s="255" t="s">
        <v>1295</v>
      </c>
      <c r="G581" s="256" t="s">
        <v>169</v>
      </c>
      <c r="H581" s="257">
        <v>1</v>
      </c>
      <c r="I581" s="258"/>
      <c r="J581" s="259">
        <f>ROUND(I581*H581,2)</f>
        <v>0</v>
      </c>
      <c r="K581" s="255" t="s">
        <v>22</v>
      </c>
      <c r="L581" s="260"/>
      <c r="M581" s="261" t="s">
        <v>22</v>
      </c>
      <c r="N581" s="262" t="s">
        <v>49</v>
      </c>
      <c r="O581" s="45"/>
      <c r="P581" s="228">
        <f>O581*H581</f>
        <v>0</v>
      </c>
      <c r="Q581" s="228">
        <v>0</v>
      </c>
      <c r="R581" s="228">
        <f>Q581*H581</f>
        <v>0</v>
      </c>
      <c r="S581" s="228">
        <v>0</v>
      </c>
      <c r="T581" s="229">
        <f>S581*H581</f>
        <v>0</v>
      </c>
      <c r="AR581" s="22" t="s">
        <v>1071</v>
      </c>
      <c r="AT581" s="22" t="s">
        <v>177</v>
      </c>
      <c r="AU581" s="22" t="s">
        <v>87</v>
      </c>
      <c r="AY581" s="22" t="s">
        <v>154</v>
      </c>
      <c r="BE581" s="230">
        <f>IF(N581="základní",J581,0)</f>
        <v>0</v>
      </c>
      <c r="BF581" s="230">
        <f>IF(N581="snížená",J581,0)</f>
        <v>0</v>
      </c>
      <c r="BG581" s="230">
        <f>IF(N581="zákl. přenesená",J581,0)</f>
        <v>0</v>
      </c>
      <c r="BH581" s="230">
        <f>IF(N581="sníž. přenesená",J581,0)</f>
        <v>0</v>
      </c>
      <c r="BI581" s="230">
        <f>IF(N581="nulová",J581,0)</f>
        <v>0</v>
      </c>
      <c r="BJ581" s="22" t="s">
        <v>24</v>
      </c>
      <c r="BK581" s="230">
        <f>ROUND(I581*H581,2)</f>
        <v>0</v>
      </c>
      <c r="BL581" s="22" t="s">
        <v>311</v>
      </c>
      <c r="BM581" s="22" t="s">
        <v>1296</v>
      </c>
    </row>
    <row r="582" s="1" customFormat="1" ht="16.5" customHeight="1">
      <c r="B582" s="44"/>
      <c r="C582" s="253" t="s">
        <v>1297</v>
      </c>
      <c r="D582" s="253" t="s">
        <v>177</v>
      </c>
      <c r="E582" s="254" t="s">
        <v>1298</v>
      </c>
      <c r="F582" s="255" t="s">
        <v>1299</v>
      </c>
      <c r="G582" s="256" t="s">
        <v>169</v>
      </c>
      <c r="H582" s="257">
        <v>1</v>
      </c>
      <c r="I582" s="258"/>
      <c r="J582" s="259">
        <f>ROUND(I582*H582,2)</f>
        <v>0</v>
      </c>
      <c r="K582" s="255" t="s">
        <v>22</v>
      </c>
      <c r="L582" s="260"/>
      <c r="M582" s="261" t="s">
        <v>22</v>
      </c>
      <c r="N582" s="262" t="s">
        <v>49</v>
      </c>
      <c r="O582" s="45"/>
      <c r="P582" s="228">
        <f>O582*H582</f>
        <v>0</v>
      </c>
      <c r="Q582" s="228">
        <v>0</v>
      </c>
      <c r="R582" s="228">
        <f>Q582*H582</f>
        <v>0</v>
      </c>
      <c r="S582" s="228">
        <v>0</v>
      </c>
      <c r="T582" s="229">
        <f>S582*H582</f>
        <v>0</v>
      </c>
      <c r="AR582" s="22" t="s">
        <v>1071</v>
      </c>
      <c r="AT582" s="22" t="s">
        <v>177</v>
      </c>
      <c r="AU582" s="22" t="s">
        <v>87</v>
      </c>
      <c r="AY582" s="22" t="s">
        <v>154</v>
      </c>
      <c r="BE582" s="230">
        <f>IF(N582="základní",J582,0)</f>
        <v>0</v>
      </c>
      <c r="BF582" s="230">
        <f>IF(N582="snížená",J582,0)</f>
        <v>0</v>
      </c>
      <c r="BG582" s="230">
        <f>IF(N582="zákl. přenesená",J582,0)</f>
        <v>0</v>
      </c>
      <c r="BH582" s="230">
        <f>IF(N582="sníž. přenesená",J582,0)</f>
        <v>0</v>
      </c>
      <c r="BI582" s="230">
        <f>IF(N582="nulová",J582,0)</f>
        <v>0</v>
      </c>
      <c r="BJ582" s="22" t="s">
        <v>24</v>
      </c>
      <c r="BK582" s="230">
        <f>ROUND(I582*H582,2)</f>
        <v>0</v>
      </c>
      <c r="BL582" s="22" t="s">
        <v>311</v>
      </c>
      <c r="BM582" s="22" t="s">
        <v>1300</v>
      </c>
    </row>
    <row r="583" s="1" customFormat="1" ht="16.5" customHeight="1">
      <c r="B583" s="44"/>
      <c r="C583" s="253" t="s">
        <v>1301</v>
      </c>
      <c r="D583" s="253" t="s">
        <v>177</v>
      </c>
      <c r="E583" s="254" t="s">
        <v>1302</v>
      </c>
      <c r="F583" s="255" t="s">
        <v>1303</v>
      </c>
      <c r="G583" s="256" t="s">
        <v>169</v>
      </c>
      <c r="H583" s="257">
        <v>1</v>
      </c>
      <c r="I583" s="258"/>
      <c r="J583" s="259">
        <f>ROUND(I583*H583,2)</f>
        <v>0</v>
      </c>
      <c r="K583" s="255" t="s">
        <v>22</v>
      </c>
      <c r="L583" s="260"/>
      <c r="M583" s="261" t="s">
        <v>22</v>
      </c>
      <c r="N583" s="262" t="s">
        <v>49</v>
      </c>
      <c r="O583" s="45"/>
      <c r="P583" s="228">
        <f>O583*H583</f>
        <v>0</v>
      </c>
      <c r="Q583" s="228">
        <v>0</v>
      </c>
      <c r="R583" s="228">
        <f>Q583*H583</f>
        <v>0</v>
      </c>
      <c r="S583" s="228">
        <v>0</v>
      </c>
      <c r="T583" s="229">
        <f>S583*H583</f>
        <v>0</v>
      </c>
      <c r="AR583" s="22" t="s">
        <v>1071</v>
      </c>
      <c r="AT583" s="22" t="s">
        <v>177</v>
      </c>
      <c r="AU583" s="22" t="s">
        <v>87</v>
      </c>
      <c r="AY583" s="22" t="s">
        <v>154</v>
      </c>
      <c r="BE583" s="230">
        <f>IF(N583="základní",J583,0)</f>
        <v>0</v>
      </c>
      <c r="BF583" s="230">
        <f>IF(N583="snížená",J583,0)</f>
        <v>0</v>
      </c>
      <c r="BG583" s="230">
        <f>IF(N583="zákl. přenesená",J583,0)</f>
        <v>0</v>
      </c>
      <c r="BH583" s="230">
        <f>IF(N583="sníž. přenesená",J583,0)</f>
        <v>0</v>
      </c>
      <c r="BI583" s="230">
        <f>IF(N583="nulová",J583,0)</f>
        <v>0</v>
      </c>
      <c r="BJ583" s="22" t="s">
        <v>24</v>
      </c>
      <c r="BK583" s="230">
        <f>ROUND(I583*H583,2)</f>
        <v>0</v>
      </c>
      <c r="BL583" s="22" t="s">
        <v>311</v>
      </c>
      <c r="BM583" s="22" t="s">
        <v>1304</v>
      </c>
    </row>
    <row r="584" s="10" customFormat="1" ht="29.88" customHeight="1">
      <c r="B584" s="203"/>
      <c r="C584" s="204"/>
      <c r="D584" s="205" t="s">
        <v>77</v>
      </c>
      <c r="E584" s="217" t="s">
        <v>1305</v>
      </c>
      <c r="F584" s="217" t="s">
        <v>1306</v>
      </c>
      <c r="G584" s="204"/>
      <c r="H584" s="204"/>
      <c r="I584" s="207"/>
      <c r="J584" s="218">
        <f>BK584</f>
        <v>0</v>
      </c>
      <c r="K584" s="204"/>
      <c r="L584" s="209"/>
      <c r="M584" s="210"/>
      <c r="N584" s="211"/>
      <c r="O584" s="211"/>
      <c r="P584" s="212">
        <f>SUM(P585:P612)</f>
        <v>0</v>
      </c>
      <c r="Q584" s="211"/>
      <c r="R584" s="212">
        <f>SUM(R585:R612)</f>
        <v>0</v>
      </c>
      <c r="S584" s="211"/>
      <c r="T584" s="213">
        <f>SUM(T585:T612)</f>
        <v>0</v>
      </c>
      <c r="AR584" s="214" t="s">
        <v>155</v>
      </c>
      <c r="AT584" s="215" t="s">
        <v>77</v>
      </c>
      <c r="AU584" s="215" t="s">
        <v>24</v>
      </c>
      <c r="AY584" s="214" t="s">
        <v>154</v>
      </c>
      <c r="BK584" s="216">
        <f>SUM(BK585:BK612)</f>
        <v>0</v>
      </c>
    </row>
    <row r="585" s="1" customFormat="1" ht="16.5" customHeight="1">
      <c r="B585" s="44"/>
      <c r="C585" s="219" t="s">
        <v>1307</v>
      </c>
      <c r="D585" s="219" t="s">
        <v>157</v>
      </c>
      <c r="E585" s="220" t="s">
        <v>1308</v>
      </c>
      <c r="F585" s="221" t="s">
        <v>1309</v>
      </c>
      <c r="G585" s="222" t="s">
        <v>1310</v>
      </c>
      <c r="H585" s="223">
        <v>1</v>
      </c>
      <c r="I585" s="224"/>
      <c r="J585" s="225">
        <f>ROUND(I585*H585,2)</f>
        <v>0</v>
      </c>
      <c r="K585" s="221" t="s">
        <v>22</v>
      </c>
      <c r="L585" s="70"/>
      <c r="M585" s="226" t="s">
        <v>22</v>
      </c>
      <c r="N585" s="227" t="s">
        <v>49</v>
      </c>
      <c r="O585" s="45"/>
      <c r="P585" s="228">
        <f>O585*H585</f>
        <v>0</v>
      </c>
      <c r="Q585" s="228">
        <v>0</v>
      </c>
      <c r="R585" s="228">
        <f>Q585*H585</f>
        <v>0</v>
      </c>
      <c r="S585" s="228">
        <v>0</v>
      </c>
      <c r="T585" s="229">
        <f>S585*H585</f>
        <v>0</v>
      </c>
      <c r="AR585" s="22" t="s">
        <v>162</v>
      </c>
      <c r="AT585" s="22" t="s">
        <v>157</v>
      </c>
      <c r="AU585" s="22" t="s">
        <v>87</v>
      </c>
      <c r="AY585" s="22" t="s">
        <v>154</v>
      </c>
      <c r="BE585" s="230">
        <f>IF(N585="základní",J585,0)</f>
        <v>0</v>
      </c>
      <c r="BF585" s="230">
        <f>IF(N585="snížená",J585,0)</f>
        <v>0</v>
      </c>
      <c r="BG585" s="230">
        <f>IF(N585="zákl. přenesená",J585,0)</f>
        <v>0</v>
      </c>
      <c r="BH585" s="230">
        <f>IF(N585="sníž. přenesená",J585,0)</f>
        <v>0</v>
      </c>
      <c r="BI585" s="230">
        <f>IF(N585="nulová",J585,0)</f>
        <v>0</v>
      </c>
      <c r="BJ585" s="22" t="s">
        <v>24</v>
      </c>
      <c r="BK585" s="230">
        <f>ROUND(I585*H585,2)</f>
        <v>0</v>
      </c>
      <c r="BL585" s="22" t="s">
        <v>162</v>
      </c>
      <c r="BM585" s="22" t="s">
        <v>1311</v>
      </c>
    </row>
    <row r="586" s="1" customFormat="1" ht="16.5" customHeight="1">
      <c r="B586" s="44"/>
      <c r="C586" s="219" t="s">
        <v>1312</v>
      </c>
      <c r="D586" s="219" t="s">
        <v>157</v>
      </c>
      <c r="E586" s="220" t="s">
        <v>1313</v>
      </c>
      <c r="F586" s="221" t="s">
        <v>1314</v>
      </c>
      <c r="G586" s="222" t="s">
        <v>1310</v>
      </c>
      <c r="H586" s="223">
        <v>31</v>
      </c>
      <c r="I586" s="224"/>
      <c r="J586" s="225">
        <f>ROUND(I586*H586,2)</f>
        <v>0</v>
      </c>
      <c r="K586" s="221" t="s">
        <v>22</v>
      </c>
      <c r="L586" s="70"/>
      <c r="M586" s="226" t="s">
        <v>22</v>
      </c>
      <c r="N586" s="227" t="s">
        <v>49</v>
      </c>
      <c r="O586" s="45"/>
      <c r="P586" s="228">
        <f>O586*H586</f>
        <v>0</v>
      </c>
      <c r="Q586" s="228">
        <v>0</v>
      </c>
      <c r="R586" s="228">
        <f>Q586*H586</f>
        <v>0</v>
      </c>
      <c r="S586" s="228">
        <v>0</v>
      </c>
      <c r="T586" s="229">
        <f>S586*H586</f>
        <v>0</v>
      </c>
      <c r="AR586" s="22" t="s">
        <v>162</v>
      </c>
      <c r="AT586" s="22" t="s">
        <v>157</v>
      </c>
      <c r="AU586" s="22" t="s">
        <v>87</v>
      </c>
      <c r="AY586" s="22" t="s">
        <v>154</v>
      </c>
      <c r="BE586" s="230">
        <f>IF(N586="základní",J586,0)</f>
        <v>0</v>
      </c>
      <c r="BF586" s="230">
        <f>IF(N586="snížená",J586,0)</f>
        <v>0</v>
      </c>
      <c r="BG586" s="230">
        <f>IF(N586="zákl. přenesená",J586,0)</f>
        <v>0</v>
      </c>
      <c r="BH586" s="230">
        <f>IF(N586="sníž. přenesená",J586,0)</f>
        <v>0</v>
      </c>
      <c r="BI586" s="230">
        <f>IF(N586="nulová",J586,0)</f>
        <v>0</v>
      </c>
      <c r="BJ586" s="22" t="s">
        <v>24</v>
      </c>
      <c r="BK586" s="230">
        <f>ROUND(I586*H586,2)</f>
        <v>0</v>
      </c>
      <c r="BL586" s="22" t="s">
        <v>162</v>
      </c>
      <c r="BM586" s="22" t="s">
        <v>1315</v>
      </c>
    </row>
    <row r="587" s="1" customFormat="1" ht="25.5" customHeight="1">
      <c r="B587" s="44"/>
      <c r="C587" s="219" t="s">
        <v>1316</v>
      </c>
      <c r="D587" s="219" t="s">
        <v>157</v>
      </c>
      <c r="E587" s="220" t="s">
        <v>1317</v>
      </c>
      <c r="F587" s="221" t="s">
        <v>1318</v>
      </c>
      <c r="G587" s="222" t="s">
        <v>207</v>
      </c>
      <c r="H587" s="223">
        <v>400</v>
      </c>
      <c r="I587" s="224"/>
      <c r="J587" s="225">
        <f>ROUND(I587*H587,2)</f>
        <v>0</v>
      </c>
      <c r="K587" s="221" t="s">
        <v>22</v>
      </c>
      <c r="L587" s="70"/>
      <c r="M587" s="226" t="s">
        <v>22</v>
      </c>
      <c r="N587" s="227" t="s">
        <v>49</v>
      </c>
      <c r="O587" s="45"/>
      <c r="P587" s="228">
        <f>O587*H587</f>
        <v>0</v>
      </c>
      <c r="Q587" s="228">
        <v>0</v>
      </c>
      <c r="R587" s="228">
        <f>Q587*H587</f>
        <v>0</v>
      </c>
      <c r="S587" s="228">
        <v>0</v>
      </c>
      <c r="T587" s="229">
        <f>S587*H587</f>
        <v>0</v>
      </c>
      <c r="AR587" s="22" t="s">
        <v>162</v>
      </c>
      <c r="AT587" s="22" t="s">
        <v>157</v>
      </c>
      <c r="AU587" s="22" t="s">
        <v>87</v>
      </c>
      <c r="AY587" s="22" t="s">
        <v>154</v>
      </c>
      <c r="BE587" s="230">
        <f>IF(N587="základní",J587,0)</f>
        <v>0</v>
      </c>
      <c r="BF587" s="230">
        <f>IF(N587="snížená",J587,0)</f>
        <v>0</v>
      </c>
      <c r="BG587" s="230">
        <f>IF(N587="zákl. přenesená",J587,0)</f>
        <v>0</v>
      </c>
      <c r="BH587" s="230">
        <f>IF(N587="sníž. přenesená",J587,0)</f>
        <v>0</v>
      </c>
      <c r="BI587" s="230">
        <f>IF(N587="nulová",J587,0)</f>
        <v>0</v>
      </c>
      <c r="BJ587" s="22" t="s">
        <v>24</v>
      </c>
      <c r="BK587" s="230">
        <f>ROUND(I587*H587,2)</f>
        <v>0</v>
      </c>
      <c r="BL587" s="22" t="s">
        <v>162</v>
      </c>
      <c r="BM587" s="22" t="s">
        <v>1319</v>
      </c>
    </row>
    <row r="588" s="1" customFormat="1" ht="16.5" customHeight="1">
      <c r="B588" s="44"/>
      <c r="C588" s="219" t="s">
        <v>1320</v>
      </c>
      <c r="D588" s="219" t="s">
        <v>157</v>
      </c>
      <c r="E588" s="220" t="s">
        <v>1321</v>
      </c>
      <c r="F588" s="221" t="s">
        <v>1322</v>
      </c>
      <c r="G588" s="222" t="s">
        <v>207</v>
      </c>
      <c r="H588" s="223">
        <v>65</v>
      </c>
      <c r="I588" s="224"/>
      <c r="J588" s="225">
        <f>ROUND(I588*H588,2)</f>
        <v>0</v>
      </c>
      <c r="K588" s="221" t="s">
        <v>22</v>
      </c>
      <c r="L588" s="70"/>
      <c r="M588" s="226" t="s">
        <v>22</v>
      </c>
      <c r="N588" s="227" t="s">
        <v>49</v>
      </c>
      <c r="O588" s="45"/>
      <c r="P588" s="228">
        <f>O588*H588</f>
        <v>0</v>
      </c>
      <c r="Q588" s="228">
        <v>0</v>
      </c>
      <c r="R588" s="228">
        <f>Q588*H588</f>
        <v>0</v>
      </c>
      <c r="S588" s="228">
        <v>0</v>
      </c>
      <c r="T588" s="229">
        <f>S588*H588</f>
        <v>0</v>
      </c>
      <c r="AR588" s="22" t="s">
        <v>162</v>
      </c>
      <c r="AT588" s="22" t="s">
        <v>157</v>
      </c>
      <c r="AU588" s="22" t="s">
        <v>87</v>
      </c>
      <c r="AY588" s="22" t="s">
        <v>154</v>
      </c>
      <c r="BE588" s="230">
        <f>IF(N588="základní",J588,0)</f>
        <v>0</v>
      </c>
      <c r="BF588" s="230">
        <f>IF(N588="snížená",J588,0)</f>
        <v>0</v>
      </c>
      <c r="BG588" s="230">
        <f>IF(N588="zákl. přenesená",J588,0)</f>
        <v>0</v>
      </c>
      <c r="BH588" s="230">
        <f>IF(N588="sníž. přenesená",J588,0)</f>
        <v>0</v>
      </c>
      <c r="BI588" s="230">
        <f>IF(N588="nulová",J588,0)</f>
        <v>0</v>
      </c>
      <c r="BJ588" s="22" t="s">
        <v>24</v>
      </c>
      <c r="BK588" s="230">
        <f>ROUND(I588*H588,2)</f>
        <v>0</v>
      </c>
      <c r="BL588" s="22" t="s">
        <v>162</v>
      </c>
      <c r="BM588" s="22" t="s">
        <v>1323</v>
      </c>
    </row>
    <row r="589" s="1" customFormat="1" ht="16.5" customHeight="1">
      <c r="B589" s="44"/>
      <c r="C589" s="219" t="s">
        <v>1324</v>
      </c>
      <c r="D589" s="219" t="s">
        <v>157</v>
      </c>
      <c r="E589" s="220" t="s">
        <v>1325</v>
      </c>
      <c r="F589" s="221" t="s">
        <v>1326</v>
      </c>
      <c r="G589" s="222" t="s">
        <v>1310</v>
      </c>
      <c r="H589" s="223">
        <v>290</v>
      </c>
      <c r="I589" s="224"/>
      <c r="J589" s="225">
        <f>ROUND(I589*H589,2)</f>
        <v>0</v>
      </c>
      <c r="K589" s="221" t="s">
        <v>22</v>
      </c>
      <c r="L589" s="70"/>
      <c r="M589" s="226" t="s">
        <v>22</v>
      </c>
      <c r="N589" s="227" t="s">
        <v>49</v>
      </c>
      <c r="O589" s="45"/>
      <c r="P589" s="228">
        <f>O589*H589</f>
        <v>0</v>
      </c>
      <c r="Q589" s="228">
        <v>0</v>
      </c>
      <c r="R589" s="228">
        <f>Q589*H589</f>
        <v>0</v>
      </c>
      <c r="S589" s="228">
        <v>0</v>
      </c>
      <c r="T589" s="229">
        <f>S589*H589</f>
        <v>0</v>
      </c>
      <c r="AR589" s="22" t="s">
        <v>162</v>
      </c>
      <c r="AT589" s="22" t="s">
        <v>157</v>
      </c>
      <c r="AU589" s="22" t="s">
        <v>87</v>
      </c>
      <c r="AY589" s="22" t="s">
        <v>154</v>
      </c>
      <c r="BE589" s="230">
        <f>IF(N589="základní",J589,0)</f>
        <v>0</v>
      </c>
      <c r="BF589" s="230">
        <f>IF(N589="snížená",J589,0)</f>
        <v>0</v>
      </c>
      <c r="BG589" s="230">
        <f>IF(N589="zákl. přenesená",J589,0)</f>
        <v>0</v>
      </c>
      <c r="BH589" s="230">
        <f>IF(N589="sníž. přenesená",J589,0)</f>
        <v>0</v>
      </c>
      <c r="BI589" s="230">
        <f>IF(N589="nulová",J589,0)</f>
        <v>0</v>
      </c>
      <c r="BJ589" s="22" t="s">
        <v>24</v>
      </c>
      <c r="BK589" s="230">
        <f>ROUND(I589*H589,2)</f>
        <v>0</v>
      </c>
      <c r="BL589" s="22" t="s">
        <v>162</v>
      </c>
      <c r="BM589" s="22" t="s">
        <v>1327</v>
      </c>
    </row>
    <row r="590" s="1" customFormat="1" ht="16.5" customHeight="1">
      <c r="B590" s="44"/>
      <c r="C590" s="219" t="s">
        <v>1328</v>
      </c>
      <c r="D590" s="219" t="s">
        <v>157</v>
      </c>
      <c r="E590" s="220" t="s">
        <v>1329</v>
      </c>
      <c r="F590" s="221" t="s">
        <v>1330</v>
      </c>
      <c r="G590" s="222" t="s">
        <v>1310</v>
      </c>
      <c r="H590" s="223">
        <v>33</v>
      </c>
      <c r="I590" s="224"/>
      <c r="J590" s="225">
        <f>ROUND(I590*H590,2)</f>
        <v>0</v>
      </c>
      <c r="K590" s="221" t="s">
        <v>22</v>
      </c>
      <c r="L590" s="70"/>
      <c r="M590" s="226" t="s">
        <v>22</v>
      </c>
      <c r="N590" s="227" t="s">
        <v>49</v>
      </c>
      <c r="O590" s="45"/>
      <c r="P590" s="228">
        <f>O590*H590</f>
        <v>0</v>
      </c>
      <c r="Q590" s="228">
        <v>0</v>
      </c>
      <c r="R590" s="228">
        <f>Q590*H590</f>
        <v>0</v>
      </c>
      <c r="S590" s="228">
        <v>0</v>
      </c>
      <c r="T590" s="229">
        <f>S590*H590</f>
        <v>0</v>
      </c>
      <c r="AR590" s="22" t="s">
        <v>162</v>
      </c>
      <c r="AT590" s="22" t="s">
        <v>157</v>
      </c>
      <c r="AU590" s="22" t="s">
        <v>87</v>
      </c>
      <c r="AY590" s="22" t="s">
        <v>154</v>
      </c>
      <c r="BE590" s="230">
        <f>IF(N590="základní",J590,0)</f>
        <v>0</v>
      </c>
      <c r="BF590" s="230">
        <f>IF(N590="snížená",J590,0)</f>
        <v>0</v>
      </c>
      <c r="BG590" s="230">
        <f>IF(N590="zákl. přenesená",J590,0)</f>
        <v>0</v>
      </c>
      <c r="BH590" s="230">
        <f>IF(N590="sníž. přenesená",J590,0)</f>
        <v>0</v>
      </c>
      <c r="BI590" s="230">
        <f>IF(N590="nulová",J590,0)</f>
        <v>0</v>
      </c>
      <c r="BJ590" s="22" t="s">
        <v>24</v>
      </c>
      <c r="BK590" s="230">
        <f>ROUND(I590*H590,2)</f>
        <v>0</v>
      </c>
      <c r="BL590" s="22" t="s">
        <v>162</v>
      </c>
      <c r="BM590" s="22" t="s">
        <v>1331</v>
      </c>
    </row>
    <row r="591" s="1" customFormat="1" ht="16.5" customHeight="1">
      <c r="B591" s="44"/>
      <c r="C591" s="219" t="s">
        <v>1332</v>
      </c>
      <c r="D591" s="219" t="s">
        <v>157</v>
      </c>
      <c r="E591" s="220" t="s">
        <v>1333</v>
      </c>
      <c r="F591" s="221" t="s">
        <v>1334</v>
      </c>
      <c r="G591" s="222" t="s">
        <v>207</v>
      </c>
      <c r="H591" s="223">
        <v>50</v>
      </c>
      <c r="I591" s="224"/>
      <c r="J591" s="225">
        <f>ROUND(I591*H591,2)</f>
        <v>0</v>
      </c>
      <c r="K591" s="221" t="s">
        <v>22</v>
      </c>
      <c r="L591" s="70"/>
      <c r="M591" s="226" t="s">
        <v>22</v>
      </c>
      <c r="N591" s="227" t="s">
        <v>49</v>
      </c>
      <c r="O591" s="45"/>
      <c r="P591" s="228">
        <f>O591*H591</f>
        <v>0</v>
      </c>
      <c r="Q591" s="228">
        <v>0</v>
      </c>
      <c r="R591" s="228">
        <f>Q591*H591</f>
        <v>0</v>
      </c>
      <c r="S591" s="228">
        <v>0</v>
      </c>
      <c r="T591" s="229">
        <f>S591*H591</f>
        <v>0</v>
      </c>
      <c r="AR591" s="22" t="s">
        <v>162</v>
      </c>
      <c r="AT591" s="22" t="s">
        <v>157</v>
      </c>
      <c r="AU591" s="22" t="s">
        <v>87</v>
      </c>
      <c r="AY591" s="22" t="s">
        <v>154</v>
      </c>
      <c r="BE591" s="230">
        <f>IF(N591="základní",J591,0)</f>
        <v>0</v>
      </c>
      <c r="BF591" s="230">
        <f>IF(N591="snížená",J591,0)</f>
        <v>0</v>
      </c>
      <c r="BG591" s="230">
        <f>IF(N591="zákl. přenesená",J591,0)</f>
        <v>0</v>
      </c>
      <c r="BH591" s="230">
        <f>IF(N591="sníž. přenesená",J591,0)</f>
        <v>0</v>
      </c>
      <c r="BI591" s="230">
        <f>IF(N591="nulová",J591,0)</f>
        <v>0</v>
      </c>
      <c r="BJ591" s="22" t="s">
        <v>24</v>
      </c>
      <c r="BK591" s="230">
        <f>ROUND(I591*H591,2)</f>
        <v>0</v>
      </c>
      <c r="BL591" s="22" t="s">
        <v>162</v>
      </c>
      <c r="BM591" s="22" t="s">
        <v>1335</v>
      </c>
    </row>
    <row r="592" s="1" customFormat="1" ht="16.5" customHeight="1">
      <c r="B592" s="44"/>
      <c r="C592" s="219" t="s">
        <v>1336</v>
      </c>
      <c r="D592" s="219" t="s">
        <v>157</v>
      </c>
      <c r="E592" s="220" t="s">
        <v>1337</v>
      </c>
      <c r="F592" s="221" t="s">
        <v>1338</v>
      </c>
      <c r="G592" s="222" t="s">
        <v>207</v>
      </c>
      <c r="H592" s="223">
        <v>15</v>
      </c>
      <c r="I592" s="224"/>
      <c r="J592" s="225">
        <f>ROUND(I592*H592,2)</f>
        <v>0</v>
      </c>
      <c r="K592" s="221" t="s">
        <v>22</v>
      </c>
      <c r="L592" s="70"/>
      <c r="M592" s="226" t="s">
        <v>22</v>
      </c>
      <c r="N592" s="227" t="s">
        <v>49</v>
      </c>
      <c r="O592" s="45"/>
      <c r="P592" s="228">
        <f>O592*H592</f>
        <v>0</v>
      </c>
      <c r="Q592" s="228">
        <v>0</v>
      </c>
      <c r="R592" s="228">
        <f>Q592*H592</f>
        <v>0</v>
      </c>
      <c r="S592" s="228">
        <v>0</v>
      </c>
      <c r="T592" s="229">
        <f>S592*H592</f>
        <v>0</v>
      </c>
      <c r="AR592" s="22" t="s">
        <v>162</v>
      </c>
      <c r="AT592" s="22" t="s">
        <v>157</v>
      </c>
      <c r="AU592" s="22" t="s">
        <v>87</v>
      </c>
      <c r="AY592" s="22" t="s">
        <v>154</v>
      </c>
      <c r="BE592" s="230">
        <f>IF(N592="základní",J592,0)</f>
        <v>0</v>
      </c>
      <c r="BF592" s="230">
        <f>IF(N592="snížená",J592,0)</f>
        <v>0</v>
      </c>
      <c r="BG592" s="230">
        <f>IF(N592="zákl. přenesená",J592,0)</f>
        <v>0</v>
      </c>
      <c r="BH592" s="230">
        <f>IF(N592="sníž. přenesená",J592,0)</f>
        <v>0</v>
      </c>
      <c r="BI592" s="230">
        <f>IF(N592="nulová",J592,0)</f>
        <v>0</v>
      </c>
      <c r="BJ592" s="22" t="s">
        <v>24</v>
      </c>
      <c r="BK592" s="230">
        <f>ROUND(I592*H592,2)</f>
        <v>0</v>
      </c>
      <c r="BL592" s="22" t="s">
        <v>162</v>
      </c>
      <c r="BM592" s="22" t="s">
        <v>1339</v>
      </c>
    </row>
    <row r="593" s="1" customFormat="1" ht="16.5" customHeight="1">
      <c r="B593" s="44"/>
      <c r="C593" s="219" t="s">
        <v>1340</v>
      </c>
      <c r="D593" s="219" t="s">
        <v>157</v>
      </c>
      <c r="E593" s="220" t="s">
        <v>1341</v>
      </c>
      <c r="F593" s="221" t="s">
        <v>1342</v>
      </c>
      <c r="G593" s="222" t="s">
        <v>1310</v>
      </c>
      <c r="H593" s="223">
        <v>30</v>
      </c>
      <c r="I593" s="224"/>
      <c r="J593" s="225">
        <f>ROUND(I593*H593,2)</f>
        <v>0</v>
      </c>
      <c r="K593" s="221" t="s">
        <v>22</v>
      </c>
      <c r="L593" s="70"/>
      <c r="M593" s="226" t="s">
        <v>22</v>
      </c>
      <c r="N593" s="227" t="s">
        <v>49</v>
      </c>
      <c r="O593" s="45"/>
      <c r="P593" s="228">
        <f>O593*H593</f>
        <v>0</v>
      </c>
      <c r="Q593" s="228">
        <v>0</v>
      </c>
      <c r="R593" s="228">
        <f>Q593*H593</f>
        <v>0</v>
      </c>
      <c r="S593" s="228">
        <v>0</v>
      </c>
      <c r="T593" s="229">
        <f>S593*H593</f>
        <v>0</v>
      </c>
      <c r="AR593" s="22" t="s">
        <v>162</v>
      </c>
      <c r="AT593" s="22" t="s">
        <v>157</v>
      </c>
      <c r="AU593" s="22" t="s">
        <v>87</v>
      </c>
      <c r="AY593" s="22" t="s">
        <v>154</v>
      </c>
      <c r="BE593" s="230">
        <f>IF(N593="základní",J593,0)</f>
        <v>0</v>
      </c>
      <c r="BF593" s="230">
        <f>IF(N593="snížená",J593,0)</f>
        <v>0</v>
      </c>
      <c r="BG593" s="230">
        <f>IF(N593="zákl. přenesená",J593,0)</f>
        <v>0</v>
      </c>
      <c r="BH593" s="230">
        <f>IF(N593="sníž. přenesená",J593,0)</f>
        <v>0</v>
      </c>
      <c r="BI593" s="230">
        <f>IF(N593="nulová",J593,0)</f>
        <v>0</v>
      </c>
      <c r="BJ593" s="22" t="s">
        <v>24</v>
      </c>
      <c r="BK593" s="230">
        <f>ROUND(I593*H593,2)</f>
        <v>0</v>
      </c>
      <c r="BL593" s="22" t="s">
        <v>162</v>
      </c>
      <c r="BM593" s="22" t="s">
        <v>1343</v>
      </c>
    </row>
    <row r="594" s="1" customFormat="1" ht="16.5" customHeight="1">
      <c r="B594" s="44"/>
      <c r="C594" s="219" t="s">
        <v>1344</v>
      </c>
      <c r="D594" s="219" t="s">
        <v>157</v>
      </c>
      <c r="E594" s="220" t="s">
        <v>1345</v>
      </c>
      <c r="F594" s="221" t="s">
        <v>1346</v>
      </c>
      <c r="G594" s="222" t="s">
        <v>1310</v>
      </c>
      <c r="H594" s="223">
        <v>33</v>
      </c>
      <c r="I594" s="224"/>
      <c r="J594" s="225">
        <f>ROUND(I594*H594,2)</f>
        <v>0</v>
      </c>
      <c r="K594" s="221" t="s">
        <v>22</v>
      </c>
      <c r="L594" s="70"/>
      <c r="M594" s="226" t="s">
        <v>22</v>
      </c>
      <c r="N594" s="227" t="s">
        <v>49</v>
      </c>
      <c r="O594" s="45"/>
      <c r="P594" s="228">
        <f>O594*H594</f>
        <v>0</v>
      </c>
      <c r="Q594" s="228">
        <v>0</v>
      </c>
      <c r="R594" s="228">
        <f>Q594*H594</f>
        <v>0</v>
      </c>
      <c r="S594" s="228">
        <v>0</v>
      </c>
      <c r="T594" s="229">
        <f>S594*H594</f>
        <v>0</v>
      </c>
      <c r="AR594" s="22" t="s">
        <v>162</v>
      </c>
      <c r="AT594" s="22" t="s">
        <v>157</v>
      </c>
      <c r="AU594" s="22" t="s">
        <v>87</v>
      </c>
      <c r="AY594" s="22" t="s">
        <v>154</v>
      </c>
      <c r="BE594" s="230">
        <f>IF(N594="základní",J594,0)</f>
        <v>0</v>
      </c>
      <c r="BF594" s="230">
        <f>IF(N594="snížená",J594,0)</f>
        <v>0</v>
      </c>
      <c r="BG594" s="230">
        <f>IF(N594="zákl. přenesená",J594,0)</f>
        <v>0</v>
      </c>
      <c r="BH594" s="230">
        <f>IF(N594="sníž. přenesená",J594,0)</f>
        <v>0</v>
      </c>
      <c r="BI594" s="230">
        <f>IF(N594="nulová",J594,0)</f>
        <v>0</v>
      </c>
      <c r="BJ594" s="22" t="s">
        <v>24</v>
      </c>
      <c r="BK594" s="230">
        <f>ROUND(I594*H594,2)</f>
        <v>0</v>
      </c>
      <c r="BL594" s="22" t="s">
        <v>162</v>
      </c>
      <c r="BM594" s="22" t="s">
        <v>1347</v>
      </c>
    </row>
    <row r="595" s="1" customFormat="1" ht="16.5" customHeight="1">
      <c r="B595" s="44"/>
      <c r="C595" s="219" t="s">
        <v>1348</v>
      </c>
      <c r="D595" s="219" t="s">
        <v>157</v>
      </c>
      <c r="E595" s="220" t="s">
        <v>1349</v>
      </c>
      <c r="F595" s="221" t="s">
        <v>1350</v>
      </c>
      <c r="G595" s="222" t="s">
        <v>1351</v>
      </c>
      <c r="H595" s="223">
        <v>33</v>
      </c>
      <c r="I595" s="224"/>
      <c r="J595" s="225">
        <f>ROUND(I595*H595,2)</f>
        <v>0</v>
      </c>
      <c r="K595" s="221" t="s">
        <v>22</v>
      </c>
      <c r="L595" s="70"/>
      <c r="M595" s="226" t="s">
        <v>22</v>
      </c>
      <c r="N595" s="227" t="s">
        <v>49</v>
      </c>
      <c r="O595" s="45"/>
      <c r="P595" s="228">
        <f>O595*H595</f>
        <v>0</v>
      </c>
      <c r="Q595" s="228">
        <v>0</v>
      </c>
      <c r="R595" s="228">
        <f>Q595*H595</f>
        <v>0</v>
      </c>
      <c r="S595" s="228">
        <v>0</v>
      </c>
      <c r="T595" s="229">
        <f>S595*H595</f>
        <v>0</v>
      </c>
      <c r="AR595" s="22" t="s">
        <v>162</v>
      </c>
      <c r="AT595" s="22" t="s">
        <v>157</v>
      </c>
      <c r="AU595" s="22" t="s">
        <v>87</v>
      </c>
      <c r="AY595" s="22" t="s">
        <v>154</v>
      </c>
      <c r="BE595" s="230">
        <f>IF(N595="základní",J595,0)</f>
        <v>0</v>
      </c>
      <c r="BF595" s="230">
        <f>IF(N595="snížená",J595,0)</f>
        <v>0</v>
      </c>
      <c r="BG595" s="230">
        <f>IF(N595="zákl. přenesená",J595,0)</f>
        <v>0</v>
      </c>
      <c r="BH595" s="230">
        <f>IF(N595="sníž. přenesená",J595,0)</f>
        <v>0</v>
      </c>
      <c r="BI595" s="230">
        <f>IF(N595="nulová",J595,0)</f>
        <v>0</v>
      </c>
      <c r="BJ595" s="22" t="s">
        <v>24</v>
      </c>
      <c r="BK595" s="230">
        <f>ROUND(I595*H595,2)</f>
        <v>0</v>
      </c>
      <c r="BL595" s="22" t="s">
        <v>162</v>
      </c>
      <c r="BM595" s="22" t="s">
        <v>1352</v>
      </c>
    </row>
    <row r="596" s="1" customFormat="1" ht="16.5" customHeight="1">
      <c r="B596" s="44"/>
      <c r="C596" s="219" t="s">
        <v>1353</v>
      </c>
      <c r="D596" s="219" t="s">
        <v>157</v>
      </c>
      <c r="E596" s="220" t="s">
        <v>1354</v>
      </c>
      <c r="F596" s="221" t="s">
        <v>1355</v>
      </c>
      <c r="G596" s="222" t="s">
        <v>1310</v>
      </c>
      <c r="H596" s="223">
        <v>35</v>
      </c>
      <c r="I596" s="224"/>
      <c r="J596" s="225">
        <f>ROUND(I596*H596,2)</f>
        <v>0</v>
      </c>
      <c r="K596" s="221" t="s">
        <v>22</v>
      </c>
      <c r="L596" s="70"/>
      <c r="M596" s="226" t="s">
        <v>22</v>
      </c>
      <c r="N596" s="227" t="s">
        <v>49</v>
      </c>
      <c r="O596" s="45"/>
      <c r="P596" s="228">
        <f>O596*H596</f>
        <v>0</v>
      </c>
      <c r="Q596" s="228">
        <v>0</v>
      </c>
      <c r="R596" s="228">
        <f>Q596*H596</f>
        <v>0</v>
      </c>
      <c r="S596" s="228">
        <v>0</v>
      </c>
      <c r="T596" s="229">
        <f>S596*H596</f>
        <v>0</v>
      </c>
      <c r="AR596" s="22" t="s">
        <v>162</v>
      </c>
      <c r="AT596" s="22" t="s">
        <v>157</v>
      </c>
      <c r="AU596" s="22" t="s">
        <v>87</v>
      </c>
      <c r="AY596" s="22" t="s">
        <v>154</v>
      </c>
      <c r="BE596" s="230">
        <f>IF(N596="základní",J596,0)</f>
        <v>0</v>
      </c>
      <c r="BF596" s="230">
        <f>IF(N596="snížená",J596,0)</f>
        <v>0</v>
      </c>
      <c r="BG596" s="230">
        <f>IF(N596="zákl. přenesená",J596,0)</f>
        <v>0</v>
      </c>
      <c r="BH596" s="230">
        <f>IF(N596="sníž. přenesená",J596,0)</f>
        <v>0</v>
      </c>
      <c r="BI596" s="230">
        <f>IF(N596="nulová",J596,0)</f>
        <v>0</v>
      </c>
      <c r="BJ596" s="22" t="s">
        <v>24</v>
      </c>
      <c r="BK596" s="230">
        <f>ROUND(I596*H596,2)</f>
        <v>0</v>
      </c>
      <c r="BL596" s="22" t="s">
        <v>162</v>
      </c>
      <c r="BM596" s="22" t="s">
        <v>1356</v>
      </c>
    </row>
    <row r="597" s="1" customFormat="1" ht="16.5" customHeight="1">
      <c r="B597" s="44"/>
      <c r="C597" s="219" t="s">
        <v>1357</v>
      </c>
      <c r="D597" s="219" t="s">
        <v>157</v>
      </c>
      <c r="E597" s="220" t="s">
        <v>1358</v>
      </c>
      <c r="F597" s="221" t="s">
        <v>1359</v>
      </c>
      <c r="G597" s="222" t="s">
        <v>353</v>
      </c>
      <c r="H597" s="223">
        <v>1</v>
      </c>
      <c r="I597" s="224"/>
      <c r="J597" s="225">
        <f>ROUND(I597*H597,2)</f>
        <v>0</v>
      </c>
      <c r="K597" s="221" t="s">
        <v>22</v>
      </c>
      <c r="L597" s="70"/>
      <c r="M597" s="226" t="s">
        <v>22</v>
      </c>
      <c r="N597" s="227" t="s">
        <v>49</v>
      </c>
      <c r="O597" s="45"/>
      <c r="P597" s="228">
        <f>O597*H597</f>
        <v>0</v>
      </c>
      <c r="Q597" s="228">
        <v>0</v>
      </c>
      <c r="R597" s="228">
        <f>Q597*H597</f>
        <v>0</v>
      </c>
      <c r="S597" s="228">
        <v>0</v>
      </c>
      <c r="T597" s="229">
        <f>S597*H597</f>
        <v>0</v>
      </c>
      <c r="AR597" s="22" t="s">
        <v>162</v>
      </c>
      <c r="AT597" s="22" t="s">
        <v>157</v>
      </c>
      <c r="AU597" s="22" t="s">
        <v>87</v>
      </c>
      <c r="AY597" s="22" t="s">
        <v>154</v>
      </c>
      <c r="BE597" s="230">
        <f>IF(N597="základní",J597,0)</f>
        <v>0</v>
      </c>
      <c r="BF597" s="230">
        <f>IF(N597="snížená",J597,0)</f>
        <v>0</v>
      </c>
      <c r="BG597" s="230">
        <f>IF(N597="zákl. přenesená",J597,0)</f>
        <v>0</v>
      </c>
      <c r="BH597" s="230">
        <f>IF(N597="sníž. přenesená",J597,0)</f>
        <v>0</v>
      </c>
      <c r="BI597" s="230">
        <f>IF(N597="nulová",J597,0)</f>
        <v>0</v>
      </c>
      <c r="BJ597" s="22" t="s">
        <v>24</v>
      </c>
      <c r="BK597" s="230">
        <f>ROUND(I597*H597,2)</f>
        <v>0</v>
      </c>
      <c r="BL597" s="22" t="s">
        <v>162</v>
      </c>
      <c r="BM597" s="22" t="s">
        <v>1360</v>
      </c>
    </row>
    <row r="598" s="1" customFormat="1" ht="16.5" customHeight="1">
      <c r="B598" s="44"/>
      <c r="C598" s="219" t="s">
        <v>1361</v>
      </c>
      <c r="D598" s="219" t="s">
        <v>157</v>
      </c>
      <c r="E598" s="220" t="s">
        <v>1362</v>
      </c>
      <c r="F598" s="221" t="s">
        <v>1363</v>
      </c>
      <c r="G598" s="222" t="s">
        <v>1310</v>
      </c>
      <c r="H598" s="223">
        <v>1</v>
      </c>
      <c r="I598" s="224"/>
      <c r="J598" s="225">
        <f>ROUND(I598*H598,2)</f>
        <v>0</v>
      </c>
      <c r="K598" s="221" t="s">
        <v>22</v>
      </c>
      <c r="L598" s="70"/>
      <c r="M598" s="226" t="s">
        <v>22</v>
      </c>
      <c r="N598" s="227" t="s">
        <v>49</v>
      </c>
      <c r="O598" s="45"/>
      <c r="P598" s="228">
        <f>O598*H598</f>
        <v>0</v>
      </c>
      <c r="Q598" s="228">
        <v>0</v>
      </c>
      <c r="R598" s="228">
        <f>Q598*H598</f>
        <v>0</v>
      </c>
      <c r="S598" s="228">
        <v>0</v>
      </c>
      <c r="T598" s="229">
        <f>S598*H598</f>
        <v>0</v>
      </c>
      <c r="AR598" s="22" t="s">
        <v>162</v>
      </c>
      <c r="AT598" s="22" t="s">
        <v>157</v>
      </c>
      <c r="AU598" s="22" t="s">
        <v>87</v>
      </c>
      <c r="AY598" s="22" t="s">
        <v>154</v>
      </c>
      <c r="BE598" s="230">
        <f>IF(N598="základní",J598,0)</f>
        <v>0</v>
      </c>
      <c r="BF598" s="230">
        <f>IF(N598="snížená",J598,0)</f>
        <v>0</v>
      </c>
      <c r="BG598" s="230">
        <f>IF(N598="zákl. přenesená",J598,0)</f>
        <v>0</v>
      </c>
      <c r="BH598" s="230">
        <f>IF(N598="sníž. přenesená",J598,0)</f>
        <v>0</v>
      </c>
      <c r="BI598" s="230">
        <f>IF(N598="nulová",J598,0)</f>
        <v>0</v>
      </c>
      <c r="BJ598" s="22" t="s">
        <v>24</v>
      </c>
      <c r="BK598" s="230">
        <f>ROUND(I598*H598,2)</f>
        <v>0</v>
      </c>
      <c r="BL598" s="22" t="s">
        <v>162</v>
      </c>
      <c r="BM598" s="22" t="s">
        <v>1364</v>
      </c>
    </row>
    <row r="599" s="1" customFormat="1" ht="16.5" customHeight="1">
      <c r="B599" s="44"/>
      <c r="C599" s="219" t="s">
        <v>1365</v>
      </c>
      <c r="D599" s="219" t="s">
        <v>157</v>
      </c>
      <c r="E599" s="220" t="s">
        <v>1366</v>
      </c>
      <c r="F599" s="221" t="s">
        <v>1367</v>
      </c>
      <c r="G599" s="222" t="s">
        <v>1310</v>
      </c>
      <c r="H599" s="223">
        <v>1</v>
      </c>
      <c r="I599" s="224"/>
      <c r="J599" s="225">
        <f>ROUND(I599*H599,2)</f>
        <v>0</v>
      </c>
      <c r="K599" s="221" t="s">
        <v>22</v>
      </c>
      <c r="L599" s="70"/>
      <c r="M599" s="226" t="s">
        <v>22</v>
      </c>
      <c r="N599" s="227" t="s">
        <v>49</v>
      </c>
      <c r="O599" s="45"/>
      <c r="P599" s="228">
        <f>O599*H599</f>
        <v>0</v>
      </c>
      <c r="Q599" s="228">
        <v>0</v>
      </c>
      <c r="R599" s="228">
        <f>Q599*H599</f>
        <v>0</v>
      </c>
      <c r="S599" s="228">
        <v>0</v>
      </c>
      <c r="T599" s="229">
        <f>S599*H599</f>
        <v>0</v>
      </c>
      <c r="AR599" s="22" t="s">
        <v>162</v>
      </c>
      <c r="AT599" s="22" t="s">
        <v>157</v>
      </c>
      <c r="AU599" s="22" t="s">
        <v>87</v>
      </c>
      <c r="AY599" s="22" t="s">
        <v>154</v>
      </c>
      <c r="BE599" s="230">
        <f>IF(N599="základní",J599,0)</f>
        <v>0</v>
      </c>
      <c r="BF599" s="230">
        <f>IF(N599="snížená",J599,0)</f>
        <v>0</v>
      </c>
      <c r="BG599" s="230">
        <f>IF(N599="zákl. přenesená",J599,0)</f>
        <v>0</v>
      </c>
      <c r="BH599" s="230">
        <f>IF(N599="sníž. přenesená",J599,0)</f>
        <v>0</v>
      </c>
      <c r="BI599" s="230">
        <f>IF(N599="nulová",J599,0)</f>
        <v>0</v>
      </c>
      <c r="BJ599" s="22" t="s">
        <v>24</v>
      </c>
      <c r="BK599" s="230">
        <f>ROUND(I599*H599,2)</f>
        <v>0</v>
      </c>
      <c r="BL599" s="22" t="s">
        <v>162</v>
      </c>
      <c r="BM599" s="22" t="s">
        <v>1368</v>
      </c>
    </row>
    <row r="600" s="1" customFormat="1" ht="16.5" customHeight="1">
      <c r="B600" s="44"/>
      <c r="C600" s="219" t="s">
        <v>1369</v>
      </c>
      <c r="D600" s="219" t="s">
        <v>157</v>
      </c>
      <c r="E600" s="220" t="s">
        <v>1370</v>
      </c>
      <c r="F600" s="221" t="s">
        <v>1371</v>
      </c>
      <c r="G600" s="222" t="s">
        <v>1310</v>
      </c>
      <c r="H600" s="223">
        <v>1</v>
      </c>
      <c r="I600" s="224"/>
      <c r="J600" s="225">
        <f>ROUND(I600*H600,2)</f>
        <v>0</v>
      </c>
      <c r="K600" s="221" t="s">
        <v>22</v>
      </c>
      <c r="L600" s="70"/>
      <c r="M600" s="226" t="s">
        <v>22</v>
      </c>
      <c r="N600" s="227" t="s">
        <v>49</v>
      </c>
      <c r="O600" s="45"/>
      <c r="P600" s="228">
        <f>O600*H600</f>
        <v>0</v>
      </c>
      <c r="Q600" s="228">
        <v>0</v>
      </c>
      <c r="R600" s="228">
        <f>Q600*H600</f>
        <v>0</v>
      </c>
      <c r="S600" s="228">
        <v>0</v>
      </c>
      <c r="T600" s="229">
        <f>S600*H600</f>
        <v>0</v>
      </c>
      <c r="AR600" s="22" t="s">
        <v>162</v>
      </c>
      <c r="AT600" s="22" t="s">
        <v>157</v>
      </c>
      <c r="AU600" s="22" t="s">
        <v>87</v>
      </c>
      <c r="AY600" s="22" t="s">
        <v>154</v>
      </c>
      <c r="BE600" s="230">
        <f>IF(N600="základní",J600,0)</f>
        <v>0</v>
      </c>
      <c r="BF600" s="230">
        <f>IF(N600="snížená",J600,0)</f>
        <v>0</v>
      </c>
      <c r="BG600" s="230">
        <f>IF(N600="zákl. přenesená",J600,0)</f>
        <v>0</v>
      </c>
      <c r="BH600" s="230">
        <f>IF(N600="sníž. přenesená",J600,0)</f>
        <v>0</v>
      </c>
      <c r="BI600" s="230">
        <f>IF(N600="nulová",J600,0)</f>
        <v>0</v>
      </c>
      <c r="BJ600" s="22" t="s">
        <v>24</v>
      </c>
      <c r="BK600" s="230">
        <f>ROUND(I600*H600,2)</f>
        <v>0</v>
      </c>
      <c r="BL600" s="22" t="s">
        <v>162</v>
      </c>
      <c r="BM600" s="22" t="s">
        <v>1372</v>
      </c>
    </row>
    <row r="601" s="1" customFormat="1" ht="16.5" customHeight="1">
      <c r="B601" s="44"/>
      <c r="C601" s="219" t="s">
        <v>1373</v>
      </c>
      <c r="D601" s="219" t="s">
        <v>157</v>
      </c>
      <c r="E601" s="220" t="s">
        <v>1374</v>
      </c>
      <c r="F601" s="221" t="s">
        <v>1375</v>
      </c>
      <c r="G601" s="222" t="s">
        <v>1310</v>
      </c>
      <c r="H601" s="223">
        <v>2</v>
      </c>
      <c r="I601" s="224"/>
      <c r="J601" s="225">
        <f>ROUND(I601*H601,2)</f>
        <v>0</v>
      </c>
      <c r="K601" s="221" t="s">
        <v>22</v>
      </c>
      <c r="L601" s="70"/>
      <c r="M601" s="226" t="s">
        <v>22</v>
      </c>
      <c r="N601" s="227" t="s">
        <v>49</v>
      </c>
      <c r="O601" s="45"/>
      <c r="P601" s="228">
        <f>O601*H601</f>
        <v>0</v>
      </c>
      <c r="Q601" s="228">
        <v>0</v>
      </c>
      <c r="R601" s="228">
        <f>Q601*H601</f>
        <v>0</v>
      </c>
      <c r="S601" s="228">
        <v>0</v>
      </c>
      <c r="T601" s="229">
        <f>S601*H601</f>
        <v>0</v>
      </c>
      <c r="AR601" s="22" t="s">
        <v>162</v>
      </c>
      <c r="AT601" s="22" t="s">
        <v>157</v>
      </c>
      <c r="AU601" s="22" t="s">
        <v>87</v>
      </c>
      <c r="AY601" s="22" t="s">
        <v>154</v>
      </c>
      <c r="BE601" s="230">
        <f>IF(N601="základní",J601,0)</f>
        <v>0</v>
      </c>
      <c r="BF601" s="230">
        <f>IF(N601="snížená",J601,0)</f>
        <v>0</v>
      </c>
      <c r="BG601" s="230">
        <f>IF(N601="zákl. přenesená",J601,0)</f>
        <v>0</v>
      </c>
      <c r="BH601" s="230">
        <f>IF(N601="sníž. přenesená",J601,0)</f>
        <v>0</v>
      </c>
      <c r="BI601" s="230">
        <f>IF(N601="nulová",J601,0)</f>
        <v>0</v>
      </c>
      <c r="BJ601" s="22" t="s">
        <v>24</v>
      </c>
      <c r="BK601" s="230">
        <f>ROUND(I601*H601,2)</f>
        <v>0</v>
      </c>
      <c r="BL601" s="22" t="s">
        <v>162</v>
      </c>
      <c r="BM601" s="22" t="s">
        <v>1376</v>
      </c>
    </row>
    <row r="602" s="1" customFormat="1" ht="16.5" customHeight="1">
      <c r="B602" s="44"/>
      <c r="C602" s="219" t="s">
        <v>1071</v>
      </c>
      <c r="D602" s="219" t="s">
        <v>157</v>
      </c>
      <c r="E602" s="220" t="s">
        <v>1377</v>
      </c>
      <c r="F602" s="221" t="s">
        <v>1378</v>
      </c>
      <c r="G602" s="222" t="s">
        <v>1310</v>
      </c>
      <c r="H602" s="223">
        <v>1</v>
      </c>
      <c r="I602" s="224"/>
      <c r="J602" s="225">
        <f>ROUND(I602*H602,2)</f>
        <v>0</v>
      </c>
      <c r="K602" s="221" t="s">
        <v>22</v>
      </c>
      <c r="L602" s="70"/>
      <c r="M602" s="226" t="s">
        <v>22</v>
      </c>
      <c r="N602" s="227" t="s">
        <v>49</v>
      </c>
      <c r="O602" s="45"/>
      <c r="P602" s="228">
        <f>O602*H602</f>
        <v>0</v>
      </c>
      <c r="Q602" s="228">
        <v>0</v>
      </c>
      <c r="R602" s="228">
        <f>Q602*H602</f>
        <v>0</v>
      </c>
      <c r="S602" s="228">
        <v>0</v>
      </c>
      <c r="T602" s="229">
        <f>S602*H602</f>
        <v>0</v>
      </c>
      <c r="AR602" s="22" t="s">
        <v>162</v>
      </c>
      <c r="AT602" s="22" t="s">
        <v>157</v>
      </c>
      <c r="AU602" s="22" t="s">
        <v>87</v>
      </c>
      <c r="AY602" s="22" t="s">
        <v>154</v>
      </c>
      <c r="BE602" s="230">
        <f>IF(N602="základní",J602,0)</f>
        <v>0</v>
      </c>
      <c r="BF602" s="230">
        <f>IF(N602="snížená",J602,0)</f>
        <v>0</v>
      </c>
      <c r="BG602" s="230">
        <f>IF(N602="zákl. přenesená",J602,0)</f>
        <v>0</v>
      </c>
      <c r="BH602" s="230">
        <f>IF(N602="sníž. přenesená",J602,0)</f>
        <v>0</v>
      </c>
      <c r="BI602" s="230">
        <f>IF(N602="nulová",J602,0)</f>
        <v>0</v>
      </c>
      <c r="BJ602" s="22" t="s">
        <v>24</v>
      </c>
      <c r="BK602" s="230">
        <f>ROUND(I602*H602,2)</f>
        <v>0</v>
      </c>
      <c r="BL602" s="22" t="s">
        <v>162</v>
      </c>
      <c r="BM602" s="22" t="s">
        <v>1379</v>
      </c>
    </row>
    <row r="603" s="1" customFormat="1" ht="16.5" customHeight="1">
      <c r="B603" s="44"/>
      <c r="C603" s="219" t="s">
        <v>1380</v>
      </c>
      <c r="D603" s="219" t="s">
        <v>157</v>
      </c>
      <c r="E603" s="220" t="s">
        <v>1381</v>
      </c>
      <c r="F603" s="221" t="s">
        <v>1382</v>
      </c>
      <c r="G603" s="222" t="s">
        <v>1310</v>
      </c>
      <c r="H603" s="223">
        <v>28</v>
      </c>
      <c r="I603" s="224"/>
      <c r="J603" s="225">
        <f>ROUND(I603*H603,2)</f>
        <v>0</v>
      </c>
      <c r="K603" s="221" t="s">
        <v>22</v>
      </c>
      <c r="L603" s="70"/>
      <c r="M603" s="226" t="s">
        <v>22</v>
      </c>
      <c r="N603" s="227" t="s">
        <v>49</v>
      </c>
      <c r="O603" s="45"/>
      <c r="P603" s="228">
        <f>O603*H603</f>
        <v>0</v>
      </c>
      <c r="Q603" s="228">
        <v>0</v>
      </c>
      <c r="R603" s="228">
        <f>Q603*H603</f>
        <v>0</v>
      </c>
      <c r="S603" s="228">
        <v>0</v>
      </c>
      <c r="T603" s="229">
        <f>S603*H603</f>
        <v>0</v>
      </c>
      <c r="AR603" s="22" t="s">
        <v>162</v>
      </c>
      <c r="AT603" s="22" t="s">
        <v>157</v>
      </c>
      <c r="AU603" s="22" t="s">
        <v>87</v>
      </c>
      <c r="AY603" s="22" t="s">
        <v>154</v>
      </c>
      <c r="BE603" s="230">
        <f>IF(N603="základní",J603,0)</f>
        <v>0</v>
      </c>
      <c r="BF603" s="230">
        <f>IF(N603="snížená",J603,0)</f>
        <v>0</v>
      </c>
      <c r="BG603" s="230">
        <f>IF(N603="zákl. přenesená",J603,0)</f>
        <v>0</v>
      </c>
      <c r="BH603" s="230">
        <f>IF(N603="sníž. přenesená",J603,0)</f>
        <v>0</v>
      </c>
      <c r="BI603" s="230">
        <f>IF(N603="nulová",J603,0)</f>
        <v>0</v>
      </c>
      <c r="BJ603" s="22" t="s">
        <v>24</v>
      </c>
      <c r="BK603" s="230">
        <f>ROUND(I603*H603,2)</f>
        <v>0</v>
      </c>
      <c r="BL603" s="22" t="s">
        <v>162</v>
      </c>
      <c r="BM603" s="22" t="s">
        <v>1383</v>
      </c>
    </row>
    <row r="604" s="1" customFormat="1" ht="16.5" customHeight="1">
      <c r="B604" s="44"/>
      <c r="C604" s="219" t="s">
        <v>1384</v>
      </c>
      <c r="D604" s="219" t="s">
        <v>157</v>
      </c>
      <c r="E604" s="220" t="s">
        <v>1385</v>
      </c>
      <c r="F604" s="221" t="s">
        <v>1386</v>
      </c>
      <c r="G604" s="222" t="s">
        <v>1310</v>
      </c>
      <c r="H604" s="223">
        <v>1</v>
      </c>
      <c r="I604" s="224"/>
      <c r="J604" s="225">
        <f>ROUND(I604*H604,2)</f>
        <v>0</v>
      </c>
      <c r="K604" s="221" t="s">
        <v>22</v>
      </c>
      <c r="L604" s="70"/>
      <c r="M604" s="226" t="s">
        <v>22</v>
      </c>
      <c r="N604" s="227" t="s">
        <v>49</v>
      </c>
      <c r="O604" s="45"/>
      <c r="P604" s="228">
        <f>O604*H604</f>
        <v>0</v>
      </c>
      <c r="Q604" s="228">
        <v>0</v>
      </c>
      <c r="R604" s="228">
        <f>Q604*H604</f>
        <v>0</v>
      </c>
      <c r="S604" s="228">
        <v>0</v>
      </c>
      <c r="T604" s="229">
        <f>S604*H604</f>
        <v>0</v>
      </c>
      <c r="AR604" s="22" t="s">
        <v>162</v>
      </c>
      <c r="AT604" s="22" t="s">
        <v>157</v>
      </c>
      <c r="AU604" s="22" t="s">
        <v>87</v>
      </c>
      <c r="AY604" s="22" t="s">
        <v>154</v>
      </c>
      <c r="BE604" s="230">
        <f>IF(N604="základní",J604,0)</f>
        <v>0</v>
      </c>
      <c r="BF604" s="230">
        <f>IF(N604="snížená",J604,0)</f>
        <v>0</v>
      </c>
      <c r="BG604" s="230">
        <f>IF(N604="zákl. přenesená",J604,0)</f>
        <v>0</v>
      </c>
      <c r="BH604" s="230">
        <f>IF(N604="sníž. přenesená",J604,0)</f>
        <v>0</v>
      </c>
      <c r="BI604" s="230">
        <f>IF(N604="nulová",J604,0)</f>
        <v>0</v>
      </c>
      <c r="BJ604" s="22" t="s">
        <v>24</v>
      </c>
      <c r="BK604" s="230">
        <f>ROUND(I604*H604,2)</f>
        <v>0</v>
      </c>
      <c r="BL604" s="22" t="s">
        <v>162</v>
      </c>
      <c r="BM604" s="22" t="s">
        <v>1387</v>
      </c>
    </row>
    <row r="605" s="1" customFormat="1" ht="16.5" customHeight="1">
      <c r="B605" s="44"/>
      <c r="C605" s="219" t="s">
        <v>1388</v>
      </c>
      <c r="D605" s="219" t="s">
        <v>157</v>
      </c>
      <c r="E605" s="220" t="s">
        <v>1389</v>
      </c>
      <c r="F605" s="221" t="s">
        <v>1390</v>
      </c>
      <c r="G605" s="222" t="s">
        <v>1310</v>
      </c>
      <c r="H605" s="223">
        <v>2</v>
      </c>
      <c r="I605" s="224"/>
      <c r="J605" s="225">
        <f>ROUND(I605*H605,2)</f>
        <v>0</v>
      </c>
      <c r="K605" s="221" t="s">
        <v>22</v>
      </c>
      <c r="L605" s="70"/>
      <c r="M605" s="226" t="s">
        <v>22</v>
      </c>
      <c r="N605" s="227" t="s">
        <v>49</v>
      </c>
      <c r="O605" s="45"/>
      <c r="P605" s="228">
        <f>O605*H605</f>
        <v>0</v>
      </c>
      <c r="Q605" s="228">
        <v>0</v>
      </c>
      <c r="R605" s="228">
        <f>Q605*H605</f>
        <v>0</v>
      </c>
      <c r="S605" s="228">
        <v>0</v>
      </c>
      <c r="T605" s="229">
        <f>S605*H605</f>
        <v>0</v>
      </c>
      <c r="AR605" s="22" t="s">
        <v>162</v>
      </c>
      <c r="AT605" s="22" t="s">
        <v>157</v>
      </c>
      <c r="AU605" s="22" t="s">
        <v>87</v>
      </c>
      <c r="AY605" s="22" t="s">
        <v>154</v>
      </c>
      <c r="BE605" s="230">
        <f>IF(N605="základní",J605,0)</f>
        <v>0</v>
      </c>
      <c r="BF605" s="230">
        <f>IF(N605="snížená",J605,0)</f>
        <v>0</v>
      </c>
      <c r="BG605" s="230">
        <f>IF(N605="zákl. přenesená",J605,0)</f>
        <v>0</v>
      </c>
      <c r="BH605" s="230">
        <f>IF(N605="sníž. přenesená",J605,0)</f>
        <v>0</v>
      </c>
      <c r="BI605" s="230">
        <f>IF(N605="nulová",J605,0)</f>
        <v>0</v>
      </c>
      <c r="BJ605" s="22" t="s">
        <v>24</v>
      </c>
      <c r="BK605" s="230">
        <f>ROUND(I605*H605,2)</f>
        <v>0</v>
      </c>
      <c r="BL605" s="22" t="s">
        <v>162</v>
      </c>
      <c r="BM605" s="22" t="s">
        <v>1391</v>
      </c>
    </row>
    <row r="606" s="1" customFormat="1" ht="16.5" customHeight="1">
      <c r="B606" s="44"/>
      <c r="C606" s="219" t="s">
        <v>1392</v>
      </c>
      <c r="D606" s="219" t="s">
        <v>157</v>
      </c>
      <c r="E606" s="220" t="s">
        <v>1393</v>
      </c>
      <c r="F606" s="221" t="s">
        <v>1394</v>
      </c>
      <c r="G606" s="222" t="s">
        <v>353</v>
      </c>
      <c r="H606" s="223">
        <v>1</v>
      </c>
      <c r="I606" s="224"/>
      <c r="J606" s="225">
        <f>ROUND(I606*H606,2)</f>
        <v>0</v>
      </c>
      <c r="K606" s="221" t="s">
        <v>22</v>
      </c>
      <c r="L606" s="70"/>
      <c r="M606" s="226" t="s">
        <v>22</v>
      </c>
      <c r="N606" s="227" t="s">
        <v>49</v>
      </c>
      <c r="O606" s="45"/>
      <c r="P606" s="228">
        <f>O606*H606</f>
        <v>0</v>
      </c>
      <c r="Q606" s="228">
        <v>0</v>
      </c>
      <c r="R606" s="228">
        <f>Q606*H606</f>
        <v>0</v>
      </c>
      <c r="S606" s="228">
        <v>0</v>
      </c>
      <c r="T606" s="229">
        <f>S606*H606</f>
        <v>0</v>
      </c>
      <c r="AR606" s="22" t="s">
        <v>162</v>
      </c>
      <c r="AT606" s="22" t="s">
        <v>157</v>
      </c>
      <c r="AU606" s="22" t="s">
        <v>87</v>
      </c>
      <c r="AY606" s="22" t="s">
        <v>154</v>
      </c>
      <c r="BE606" s="230">
        <f>IF(N606="základní",J606,0)</f>
        <v>0</v>
      </c>
      <c r="BF606" s="230">
        <f>IF(N606="snížená",J606,0)</f>
        <v>0</v>
      </c>
      <c r="BG606" s="230">
        <f>IF(N606="zákl. přenesená",J606,0)</f>
        <v>0</v>
      </c>
      <c r="BH606" s="230">
        <f>IF(N606="sníž. přenesená",J606,0)</f>
        <v>0</v>
      </c>
      <c r="BI606" s="230">
        <f>IF(N606="nulová",J606,0)</f>
        <v>0</v>
      </c>
      <c r="BJ606" s="22" t="s">
        <v>24</v>
      </c>
      <c r="BK606" s="230">
        <f>ROUND(I606*H606,2)</f>
        <v>0</v>
      </c>
      <c r="BL606" s="22" t="s">
        <v>162</v>
      </c>
      <c r="BM606" s="22" t="s">
        <v>1395</v>
      </c>
    </row>
    <row r="607" s="1" customFormat="1" ht="16.5" customHeight="1">
      <c r="B607" s="44"/>
      <c r="C607" s="219" t="s">
        <v>1396</v>
      </c>
      <c r="D607" s="219" t="s">
        <v>157</v>
      </c>
      <c r="E607" s="220" t="s">
        <v>1397</v>
      </c>
      <c r="F607" s="221" t="s">
        <v>1398</v>
      </c>
      <c r="G607" s="222" t="s">
        <v>1310</v>
      </c>
      <c r="H607" s="223">
        <v>1</v>
      </c>
      <c r="I607" s="224"/>
      <c r="J607" s="225">
        <f>ROUND(I607*H607,2)</f>
        <v>0</v>
      </c>
      <c r="K607" s="221" t="s">
        <v>22</v>
      </c>
      <c r="L607" s="70"/>
      <c r="M607" s="226" t="s">
        <v>22</v>
      </c>
      <c r="N607" s="227" t="s">
        <v>49</v>
      </c>
      <c r="O607" s="45"/>
      <c r="P607" s="228">
        <f>O607*H607</f>
        <v>0</v>
      </c>
      <c r="Q607" s="228">
        <v>0</v>
      </c>
      <c r="R607" s="228">
        <f>Q607*H607</f>
        <v>0</v>
      </c>
      <c r="S607" s="228">
        <v>0</v>
      </c>
      <c r="T607" s="229">
        <f>S607*H607</f>
        <v>0</v>
      </c>
      <c r="AR607" s="22" t="s">
        <v>162</v>
      </c>
      <c r="AT607" s="22" t="s">
        <v>157</v>
      </c>
      <c r="AU607" s="22" t="s">
        <v>87</v>
      </c>
      <c r="AY607" s="22" t="s">
        <v>154</v>
      </c>
      <c r="BE607" s="230">
        <f>IF(N607="základní",J607,0)</f>
        <v>0</v>
      </c>
      <c r="BF607" s="230">
        <f>IF(N607="snížená",J607,0)</f>
        <v>0</v>
      </c>
      <c r="BG607" s="230">
        <f>IF(N607="zákl. přenesená",J607,0)</f>
        <v>0</v>
      </c>
      <c r="BH607" s="230">
        <f>IF(N607="sníž. přenesená",J607,0)</f>
        <v>0</v>
      </c>
      <c r="BI607" s="230">
        <f>IF(N607="nulová",J607,0)</f>
        <v>0</v>
      </c>
      <c r="BJ607" s="22" t="s">
        <v>24</v>
      </c>
      <c r="BK607" s="230">
        <f>ROUND(I607*H607,2)</f>
        <v>0</v>
      </c>
      <c r="BL607" s="22" t="s">
        <v>162</v>
      </c>
      <c r="BM607" s="22" t="s">
        <v>1399</v>
      </c>
    </row>
    <row r="608" s="1" customFormat="1" ht="25.5" customHeight="1">
      <c r="B608" s="44"/>
      <c r="C608" s="219" t="s">
        <v>1400</v>
      </c>
      <c r="D608" s="219" t="s">
        <v>157</v>
      </c>
      <c r="E608" s="220" t="s">
        <v>1401</v>
      </c>
      <c r="F608" s="221" t="s">
        <v>1402</v>
      </c>
      <c r="G608" s="222" t="s">
        <v>1310</v>
      </c>
      <c r="H608" s="223">
        <v>1</v>
      </c>
      <c r="I608" s="224"/>
      <c r="J608" s="225">
        <f>ROUND(I608*H608,2)</f>
        <v>0</v>
      </c>
      <c r="K608" s="221" t="s">
        <v>22</v>
      </c>
      <c r="L608" s="70"/>
      <c r="M608" s="226" t="s">
        <v>22</v>
      </c>
      <c r="N608" s="227" t="s">
        <v>49</v>
      </c>
      <c r="O608" s="45"/>
      <c r="P608" s="228">
        <f>O608*H608</f>
        <v>0</v>
      </c>
      <c r="Q608" s="228">
        <v>0</v>
      </c>
      <c r="R608" s="228">
        <f>Q608*H608</f>
        <v>0</v>
      </c>
      <c r="S608" s="228">
        <v>0</v>
      </c>
      <c r="T608" s="229">
        <f>S608*H608</f>
        <v>0</v>
      </c>
      <c r="AR608" s="22" t="s">
        <v>162</v>
      </c>
      <c r="AT608" s="22" t="s">
        <v>157</v>
      </c>
      <c r="AU608" s="22" t="s">
        <v>87</v>
      </c>
      <c r="AY608" s="22" t="s">
        <v>154</v>
      </c>
      <c r="BE608" s="230">
        <f>IF(N608="základní",J608,0)</f>
        <v>0</v>
      </c>
      <c r="BF608" s="230">
        <f>IF(N608="snížená",J608,0)</f>
        <v>0</v>
      </c>
      <c r="BG608" s="230">
        <f>IF(N608="zákl. přenesená",J608,0)</f>
        <v>0</v>
      </c>
      <c r="BH608" s="230">
        <f>IF(N608="sníž. přenesená",J608,0)</f>
        <v>0</v>
      </c>
      <c r="BI608" s="230">
        <f>IF(N608="nulová",J608,0)</f>
        <v>0</v>
      </c>
      <c r="BJ608" s="22" t="s">
        <v>24</v>
      </c>
      <c r="BK608" s="230">
        <f>ROUND(I608*H608,2)</f>
        <v>0</v>
      </c>
      <c r="BL608" s="22" t="s">
        <v>162</v>
      </c>
      <c r="BM608" s="22" t="s">
        <v>1403</v>
      </c>
    </row>
    <row r="609" s="1" customFormat="1" ht="16.5" customHeight="1">
      <c r="B609" s="44"/>
      <c r="C609" s="219" t="s">
        <v>1404</v>
      </c>
      <c r="D609" s="219" t="s">
        <v>157</v>
      </c>
      <c r="E609" s="220" t="s">
        <v>1405</v>
      </c>
      <c r="F609" s="221" t="s">
        <v>1406</v>
      </c>
      <c r="G609" s="222" t="s">
        <v>1310</v>
      </c>
      <c r="H609" s="223">
        <v>1</v>
      </c>
      <c r="I609" s="224"/>
      <c r="J609" s="225">
        <f>ROUND(I609*H609,2)</f>
        <v>0</v>
      </c>
      <c r="K609" s="221" t="s">
        <v>22</v>
      </c>
      <c r="L609" s="70"/>
      <c r="M609" s="226" t="s">
        <v>22</v>
      </c>
      <c r="N609" s="227" t="s">
        <v>49</v>
      </c>
      <c r="O609" s="45"/>
      <c r="P609" s="228">
        <f>O609*H609</f>
        <v>0</v>
      </c>
      <c r="Q609" s="228">
        <v>0</v>
      </c>
      <c r="R609" s="228">
        <f>Q609*H609</f>
        <v>0</v>
      </c>
      <c r="S609" s="228">
        <v>0</v>
      </c>
      <c r="T609" s="229">
        <f>S609*H609</f>
        <v>0</v>
      </c>
      <c r="AR609" s="22" t="s">
        <v>162</v>
      </c>
      <c r="AT609" s="22" t="s">
        <v>157</v>
      </c>
      <c r="AU609" s="22" t="s">
        <v>87</v>
      </c>
      <c r="AY609" s="22" t="s">
        <v>154</v>
      </c>
      <c r="BE609" s="230">
        <f>IF(N609="základní",J609,0)</f>
        <v>0</v>
      </c>
      <c r="BF609" s="230">
        <f>IF(N609="snížená",J609,0)</f>
        <v>0</v>
      </c>
      <c r="BG609" s="230">
        <f>IF(N609="zákl. přenesená",J609,0)</f>
        <v>0</v>
      </c>
      <c r="BH609" s="230">
        <f>IF(N609="sníž. přenesená",J609,0)</f>
        <v>0</v>
      </c>
      <c r="BI609" s="230">
        <f>IF(N609="nulová",J609,0)</f>
        <v>0</v>
      </c>
      <c r="BJ609" s="22" t="s">
        <v>24</v>
      </c>
      <c r="BK609" s="230">
        <f>ROUND(I609*H609,2)</f>
        <v>0</v>
      </c>
      <c r="BL609" s="22" t="s">
        <v>162</v>
      </c>
      <c r="BM609" s="22" t="s">
        <v>1407</v>
      </c>
    </row>
    <row r="610" s="1" customFormat="1" ht="16.5" customHeight="1">
      <c r="B610" s="44"/>
      <c r="C610" s="219" t="s">
        <v>1408</v>
      </c>
      <c r="D610" s="219" t="s">
        <v>157</v>
      </c>
      <c r="E610" s="220" t="s">
        <v>1409</v>
      </c>
      <c r="F610" s="221" t="s">
        <v>1410</v>
      </c>
      <c r="G610" s="222" t="s">
        <v>1310</v>
      </c>
      <c r="H610" s="223">
        <v>33</v>
      </c>
      <c r="I610" s="224"/>
      <c r="J610" s="225">
        <f>ROUND(I610*H610,2)</f>
        <v>0</v>
      </c>
      <c r="K610" s="221" t="s">
        <v>22</v>
      </c>
      <c r="L610" s="70"/>
      <c r="M610" s="226" t="s">
        <v>22</v>
      </c>
      <c r="N610" s="227" t="s">
        <v>49</v>
      </c>
      <c r="O610" s="45"/>
      <c r="P610" s="228">
        <f>O610*H610</f>
        <v>0</v>
      </c>
      <c r="Q610" s="228">
        <v>0</v>
      </c>
      <c r="R610" s="228">
        <f>Q610*H610</f>
        <v>0</v>
      </c>
      <c r="S610" s="228">
        <v>0</v>
      </c>
      <c r="T610" s="229">
        <f>S610*H610</f>
        <v>0</v>
      </c>
      <c r="AR610" s="22" t="s">
        <v>162</v>
      </c>
      <c r="AT610" s="22" t="s">
        <v>157</v>
      </c>
      <c r="AU610" s="22" t="s">
        <v>87</v>
      </c>
      <c r="AY610" s="22" t="s">
        <v>154</v>
      </c>
      <c r="BE610" s="230">
        <f>IF(N610="základní",J610,0)</f>
        <v>0</v>
      </c>
      <c r="BF610" s="230">
        <f>IF(N610="snížená",J610,0)</f>
        <v>0</v>
      </c>
      <c r="BG610" s="230">
        <f>IF(N610="zákl. přenesená",J610,0)</f>
        <v>0</v>
      </c>
      <c r="BH610" s="230">
        <f>IF(N610="sníž. přenesená",J610,0)</f>
        <v>0</v>
      </c>
      <c r="BI610" s="230">
        <f>IF(N610="nulová",J610,0)</f>
        <v>0</v>
      </c>
      <c r="BJ610" s="22" t="s">
        <v>24</v>
      </c>
      <c r="BK610" s="230">
        <f>ROUND(I610*H610,2)</f>
        <v>0</v>
      </c>
      <c r="BL610" s="22" t="s">
        <v>162</v>
      </c>
      <c r="BM610" s="22" t="s">
        <v>1411</v>
      </c>
    </row>
    <row r="611" s="1" customFormat="1" ht="16.5" customHeight="1">
      <c r="B611" s="44"/>
      <c r="C611" s="219" t="s">
        <v>1412</v>
      </c>
      <c r="D611" s="219" t="s">
        <v>157</v>
      </c>
      <c r="E611" s="220" t="s">
        <v>1413</v>
      </c>
      <c r="F611" s="221" t="s">
        <v>1414</v>
      </c>
      <c r="G611" s="222" t="s">
        <v>1310</v>
      </c>
      <c r="H611" s="223">
        <v>1</v>
      </c>
      <c r="I611" s="224"/>
      <c r="J611" s="225">
        <f>ROUND(I611*H611,2)</f>
        <v>0</v>
      </c>
      <c r="K611" s="221" t="s">
        <v>22</v>
      </c>
      <c r="L611" s="70"/>
      <c r="M611" s="226" t="s">
        <v>22</v>
      </c>
      <c r="N611" s="227" t="s">
        <v>49</v>
      </c>
      <c r="O611" s="45"/>
      <c r="P611" s="228">
        <f>O611*H611</f>
        <v>0</v>
      </c>
      <c r="Q611" s="228">
        <v>0</v>
      </c>
      <c r="R611" s="228">
        <f>Q611*H611</f>
        <v>0</v>
      </c>
      <c r="S611" s="228">
        <v>0</v>
      </c>
      <c r="T611" s="229">
        <f>S611*H611</f>
        <v>0</v>
      </c>
      <c r="AR611" s="22" t="s">
        <v>162</v>
      </c>
      <c r="AT611" s="22" t="s">
        <v>157</v>
      </c>
      <c r="AU611" s="22" t="s">
        <v>87</v>
      </c>
      <c r="AY611" s="22" t="s">
        <v>154</v>
      </c>
      <c r="BE611" s="230">
        <f>IF(N611="základní",J611,0)</f>
        <v>0</v>
      </c>
      <c r="BF611" s="230">
        <f>IF(N611="snížená",J611,0)</f>
        <v>0</v>
      </c>
      <c r="BG611" s="230">
        <f>IF(N611="zákl. přenesená",J611,0)</f>
        <v>0</v>
      </c>
      <c r="BH611" s="230">
        <f>IF(N611="sníž. přenesená",J611,0)</f>
        <v>0</v>
      </c>
      <c r="BI611" s="230">
        <f>IF(N611="nulová",J611,0)</f>
        <v>0</v>
      </c>
      <c r="BJ611" s="22" t="s">
        <v>24</v>
      </c>
      <c r="BK611" s="230">
        <f>ROUND(I611*H611,2)</f>
        <v>0</v>
      </c>
      <c r="BL611" s="22" t="s">
        <v>162</v>
      </c>
      <c r="BM611" s="22" t="s">
        <v>1415</v>
      </c>
    </row>
    <row r="612" s="1" customFormat="1" ht="16.5" customHeight="1">
      <c r="B612" s="44"/>
      <c r="C612" s="219" t="s">
        <v>1416</v>
      </c>
      <c r="D612" s="219" t="s">
        <v>157</v>
      </c>
      <c r="E612" s="220" t="s">
        <v>1417</v>
      </c>
      <c r="F612" s="221" t="s">
        <v>1418</v>
      </c>
      <c r="G612" s="222" t="s">
        <v>1310</v>
      </c>
      <c r="H612" s="223">
        <v>1</v>
      </c>
      <c r="I612" s="224"/>
      <c r="J612" s="225">
        <f>ROUND(I612*H612,2)</f>
        <v>0</v>
      </c>
      <c r="K612" s="221" t="s">
        <v>22</v>
      </c>
      <c r="L612" s="70"/>
      <c r="M612" s="226" t="s">
        <v>22</v>
      </c>
      <c r="N612" s="227" t="s">
        <v>49</v>
      </c>
      <c r="O612" s="45"/>
      <c r="P612" s="228">
        <f>O612*H612</f>
        <v>0</v>
      </c>
      <c r="Q612" s="228">
        <v>0</v>
      </c>
      <c r="R612" s="228">
        <f>Q612*H612</f>
        <v>0</v>
      </c>
      <c r="S612" s="228">
        <v>0</v>
      </c>
      <c r="T612" s="229">
        <f>S612*H612</f>
        <v>0</v>
      </c>
      <c r="AR612" s="22" t="s">
        <v>162</v>
      </c>
      <c r="AT612" s="22" t="s">
        <v>157</v>
      </c>
      <c r="AU612" s="22" t="s">
        <v>87</v>
      </c>
      <c r="AY612" s="22" t="s">
        <v>154</v>
      </c>
      <c r="BE612" s="230">
        <f>IF(N612="základní",J612,0)</f>
        <v>0</v>
      </c>
      <c r="BF612" s="230">
        <f>IF(N612="snížená",J612,0)</f>
        <v>0</v>
      </c>
      <c r="BG612" s="230">
        <f>IF(N612="zákl. přenesená",J612,0)</f>
        <v>0</v>
      </c>
      <c r="BH612" s="230">
        <f>IF(N612="sníž. přenesená",J612,0)</f>
        <v>0</v>
      </c>
      <c r="BI612" s="230">
        <f>IF(N612="nulová",J612,0)</f>
        <v>0</v>
      </c>
      <c r="BJ612" s="22" t="s">
        <v>24</v>
      </c>
      <c r="BK612" s="230">
        <f>ROUND(I612*H612,2)</f>
        <v>0</v>
      </c>
      <c r="BL612" s="22" t="s">
        <v>162</v>
      </c>
      <c r="BM612" s="22" t="s">
        <v>1419</v>
      </c>
    </row>
    <row r="613" s="10" customFormat="1" ht="29.88" customHeight="1">
      <c r="B613" s="203"/>
      <c r="C613" s="204"/>
      <c r="D613" s="205" t="s">
        <v>77</v>
      </c>
      <c r="E613" s="217" t="s">
        <v>1420</v>
      </c>
      <c r="F613" s="217" t="s">
        <v>1421</v>
      </c>
      <c r="G613" s="204"/>
      <c r="H613" s="204"/>
      <c r="I613" s="207"/>
      <c r="J613" s="218">
        <f>BK613</f>
        <v>0</v>
      </c>
      <c r="K613" s="204"/>
      <c r="L613" s="209"/>
      <c r="M613" s="210"/>
      <c r="N613" s="211"/>
      <c r="O613" s="211"/>
      <c r="P613" s="212">
        <f>SUM(P614:P624)</f>
        <v>0</v>
      </c>
      <c r="Q613" s="211"/>
      <c r="R613" s="212">
        <f>SUM(R614:R624)</f>
        <v>0</v>
      </c>
      <c r="S613" s="211"/>
      <c r="T613" s="213">
        <f>SUM(T614:T624)</f>
        <v>0</v>
      </c>
      <c r="AR613" s="214" t="s">
        <v>155</v>
      </c>
      <c r="AT613" s="215" t="s">
        <v>77</v>
      </c>
      <c r="AU613" s="215" t="s">
        <v>24</v>
      </c>
      <c r="AY613" s="214" t="s">
        <v>154</v>
      </c>
      <c r="BK613" s="216">
        <f>SUM(BK614:BK624)</f>
        <v>0</v>
      </c>
    </row>
    <row r="614" s="1" customFormat="1" ht="16.5" customHeight="1">
      <c r="B614" s="44"/>
      <c r="C614" s="253" t="s">
        <v>1422</v>
      </c>
      <c r="D614" s="253" t="s">
        <v>177</v>
      </c>
      <c r="E614" s="254" t="s">
        <v>1420</v>
      </c>
      <c r="F614" s="255" t="s">
        <v>1423</v>
      </c>
      <c r="G614" s="256" t="s">
        <v>169</v>
      </c>
      <c r="H614" s="257">
        <v>1</v>
      </c>
      <c r="I614" s="258"/>
      <c r="J614" s="259">
        <f>ROUND(I614*H614,2)</f>
        <v>0</v>
      </c>
      <c r="K614" s="255" t="s">
        <v>22</v>
      </c>
      <c r="L614" s="260"/>
      <c r="M614" s="261" t="s">
        <v>22</v>
      </c>
      <c r="N614" s="262" t="s">
        <v>49</v>
      </c>
      <c r="O614" s="45"/>
      <c r="P614" s="228">
        <f>O614*H614</f>
        <v>0</v>
      </c>
      <c r="Q614" s="228">
        <v>0</v>
      </c>
      <c r="R614" s="228">
        <f>Q614*H614</f>
        <v>0</v>
      </c>
      <c r="S614" s="228">
        <v>0</v>
      </c>
      <c r="T614" s="229">
        <f>S614*H614</f>
        <v>0</v>
      </c>
      <c r="AR614" s="22" t="s">
        <v>1071</v>
      </c>
      <c r="AT614" s="22" t="s">
        <v>177</v>
      </c>
      <c r="AU614" s="22" t="s">
        <v>87</v>
      </c>
      <c r="AY614" s="22" t="s">
        <v>154</v>
      </c>
      <c r="BE614" s="230">
        <f>IF(N614="základní",J614,0)</f>
        <v>0</v>
      </c>
      <c r="BF614" s="230">
        <f>IF(N614="snížená",J614,0)</f>
        <v>0</v>
      </c>
      <c r="BG614" s="230">
        <f>IF(N614="zákl. přenesená",J614,0)</f>
        <v>0</v>
      </c>
      <c r="BH614" s="230">
        <f>IF(N614="sníž. přenesená",J614,0)</f>
        <v>0</v>
      </c>
      <c r="BI614" s="230">
        <f>IF(N614="nulová",J614,0)</f>
        <v>0</v>
      </c>
      <c r="BJ614" s="22" t="s">
        <v>24</v>
      </c>
      <c r="BK614" s="230">
        <f>ROUND(I614*H614,2)</f>
        <v>0</v>
      </c>
      <c r="BL614" s="22" t="s">
        <v>311</v>
      </c>
      <c r="BM614" s="22" t="s">
        <v>1424</v>
      </c>
    </row>
    <row r="615" s="1" customFormat="1" ht="16.5" customHeight="1">
      <c r="B615" s="44"/>
      <c r="C615" s="253" t="s">
        <v>1425</v>
      </c>
      <c r="D615" s="253" t="s">
        <v>177</v>
      </c>
      <c r="E615" s="254" t="s">
        <v>1426</v>
      </c>
      <c r="F615" s="255" t="s">
        <v>1427</v>
      </c>
      <c r="G615" s="256" t="s">
        <v>169</v>
      </c>
      <c r="H615" s="257">
        <v>1</v>
      </c>
      <c r="I615" s="258"/>
      <c r="J615" s="259">
        <f>ROUND(I615*H615,2)</f>
        <v>0</v>
      </c>
      <c r="K615" s="255" t="s">
        <v>22</v>
      </c>
      <c r="L615" s="260"/>
      <c r="M615" s="261" t="s">
        <v>22</v>
      </c>
      <c r="N615" s="262" t="s">
        <v>49</v>
      </c>
      <c r="O615" s="45"/>
      <c r="P615" s="228">
        <f>O615*H615</f>
        <v>0</v>
      </c>
      <c r="Q615" s="228">
        <v>0</v>
      </c>
      <c r="R615" s="228">
        <f>Q615*H615</f>
        <v>0</v>
      </c>
      <c r="S615" s="228">
        <v>0</v>
      </c>
      <c r="T615" s="229">
        <f>S615*H615</f>
        <v>0</v>
      </c>
      <c r="AR615" s="22" t="s">
        <v>1071</v>
      </c>
      <c r="AT615" s="22" t="s">
        <v>177</v>
      </c>
      <c r="AU615" s="22" t="s">
        <v>87</v>
      </c>
      <c r="AY615" s="22" t="s">
        <v>154</v>
      </c>
      <c r="BE615" s="230">
        <f>IF(N615="základní",J615,0)</f>
        <v>0</v>
      </c>
      <c r="BF615" s="230">
        <f>IF(N615="snížená",J615,0)</f>
        <v>0</v>
      </c>
      <c r="BG615" s="230">
        <f>IF(N615="zákl. přenesená",J615,0)</f>
        <v>0</v>
      </c>
      <c r="BH615" s="230">
        <f>IF(N615="sníž. přenesená",J615,0)</f>
        <v>0</v>
      </c>
      <c r="BI615" s="230">
        <f>IF(N615="nulová",J615,0)</f>
        <v>0</v>
      </c>
      <c r="BJ615" s="22" t="s">
        <v>24</v>
      </c>
      <c r="BK615" s="230">
        <f>ROUND(I615*H615,2)</f>
        <v>0</v>
      </c>
      <c r="BL615" s="22" t="s">
        <v>311</v>
      </c>
      <c r="BM615" s="22" t="s">
        <v>1428</v>
      </c>
    </row>
    <row r="616" s="1" customFormat="1" ht="16.5" customHeight="1">
      <c r="B616" s="44"/>
      <c r="C616" s="253" t="s">
        <v>1429</v>
      </c>
      <c r="D616" s="253" t="s">
        <v>177</v>
      </c>
      <c r="E616" s="254" t="s">
        <v>1430</v>
      </c>
      <c r="F616" s="255" t="s">
        <v>1431</v>
      </c>
      <c r="G616" s="256" t="s">
        <v>169</v>
      </c>
      <c r="H616" s="257">
        <v>1</v>
      </c>
      <c r="I616" s="258"/>
      <c r="J616" s="259">
        <f>ROUND(I616*H616,2)</f>
        <v>0</v>
      </c>
      <c r="K616" s="255" t="s">
        <v>22</v>
      </c>
      <c r="L616" s="260"/>
      <c r="M616" s="261" t="s">
        <v>22</v>
      </c>
      <c r="N616" s="262" t="s">
        <v>49</v>
      </c>
      <c r="O616" s="45"/>
      <c r="P616" s="228">
        <f>O616*H616</f>
        <v>0</v>
      </c>
      <c r="Q616" s="228">
        <v>0</v>
      </c>
      <c r="R616" s="228">
        <f>Q616*H616</f>
        <v>0</v>
      </c>
      <c r="S616" s="228">
        <v>0</v>
      </c>
      <c r="T616" s="229">
        <f>S616*H616</f>
        <v>0</v>
      </c>
      <c r="AR616" s="22" t="s">
        <v>1071</v>
      </c>
      <c r="AT616" s="22" t="s">
        <v>177</v>
      </c>
      <c r="AU616" s="22" t="s">
        <v>87</v>
      </c>
      <c r="AY616" s="22" t="s">
        <v>154</v>
      </c>
      <c r="BE616" s="230">
        <f>IF(N616="základní",J616,0)</f>
        <v>0</v>
      </c>
      <c r="BF616" s="230">
        <f>IF(N616="snížená",J616,0)</f>
        <v>0</v>
      </c>
      <c r="BG616" s="230">
        <f>IF(N616="zákl. přenesená",J616,0)</f>
        <v>0</v>
      </c>
      <c r="BH616" s="230">
        <f>IF(N616="sníž. přenesená",J616,0)</f>
        <v>0</v>
      </c>
      <c r="BI616" s="230">
        <f>IF(N616="nulová",J616,0)</f>
        <v>0</v>
      </c>
      <c r="BJ616" s="22" t="s">
        <v>24</v>
      </c>
      <c r="BK616" s="230">
        <f>ROUND(I616*H616,2)</f>
        <v>0</v>
      </c>
      <c r="BL616" s="22" t="s">
        <v>311</v>
      </c>
      <c r="BM616" s="22" t="s">
        <v>1432</v>
      </c>
    </row>
    <row r="617" s="1" customFormat="1" ht="16.5" customHeight="1">
      <c r="B617" s="44"/>
      <c r="C617" s="253" t="s">
        <v>1433</v>
      </c>
      <c r="D617" s="253" t="s">
        <v>177</v>
      </c>
      <c r="E617" s="254" t="s">
        <v>1434</v>
      </c>
      <c r="F617" s="255" t="s">
        <v>1435</v>
      </c>
      <c r="G617" s="256" t="s">
        <v>207</v>
      </c>
      <c r="H617" s="257">
        <v>60</v>
      </c>
      <c r="I617" s="258"/>
      <c r="J617" s="259">
        <f>ROUND(I617*H617,2)</f>
        <v>0</v>
      </c>
      <c r="K617" s="255" t="s">
        <v>22</v>
      </c>
      <c r="L617" s="260"/>
      <c r="M617" s="261" t="s">
        <v>22</v>
      </c>
      <c r="N617" s="262" t="s">
        <v>49</v>
      </c>
      <c r="O617" s="45"/>
      <c r="P617" s="228">
        <f>O617*H617</f>
        <v>0</v>
      </c>
      <c r="Q617" s="228">
        <v>0</v>
      </c>
      <c r="R617" s="228">
        <f>Q617*H617</f>
        <v>0</v>
      </c>
      <c r="S617" s="228">
        <v>0</v>
      </c>
      <c r="T617" s="229">
        <f>S617*H617</f>
        <v>0</v>
      </c>
      <c r="AR617" s="22" t="s">
        <v>1071</v>
      </c>
      <c r="AT617" s="22" t="s">
        <v>177</v>
      </c>
      <c r="AU617" s="22" t="s">
        <v>87</v>
      </c>
      <c r="AY617" s="22" t="s">
        <v>154</v>
      </c>
      <c r="BE617" s="230">
        <f>IF(N617="základní",J617,0)</f>
        <v>0</v>
      </c>
      <c r="BF617" s="230">
        <f>IF(N617="snížená",J617,0)</f>
        <v>0</v>
      </c>
      <c r="BG617" s="230">
        <f>IF(N617="zákl. přenesená",J617,0)</f>
        <v>0</v>
      </c>
      <c r="BH617" s="230">
        <f>IF(N617="sníž. přenesená",J617,0)</f>
        <v>0</v>
      </c>
      <c r="BI617" s="230">
        <f>IF(N617="nulová",J617,0)</f>
        <v>0</v>
      </c>
      <c r="BJ617" s="22" t="s">
        <v>24</v>
      </c>
      <c r="BK617" s="230">
        <f>ROUND(I617*H617,2)</f>
        <v>0</v>
      </c>
      <c r="BL617" s="22" t="s">
        <v>311</v>
      </c>
      <c r="BM617" s="22" t="s">
        <v>1436</v>
      </c>
    </row>
    <row r="618" s="1" customFormat="1" ht="16.5" customHeight="1">
      <c r="B618" s="44"/>
      <c r="C618" s="253" t="s">
        <v>1437</v>
      </c>
      <c r="D618" s="253" t="s">
        <v>177</v>
      </c>
      <c r="E618" s="254" t="s">
        <v>1438</v>
      </c>
      <c r="F618" s="255" t="s">
        <v>1439</v>
      </c>
      <c r="G618" s="256" t="s">
        <v>207</v>
      </c>
      <c r="H618" s="257">
        <v>15</v>
      </c>
      <c r="I618" s="258"/>
      <c r="J618" s="259">
        <f>ROUND(I618*H618,2)</f>
        <v>0</v>
      </c>
      <c r="K618" s="255" t="s">
        <v>22</v>
      </c>
      <c r="L618" s="260"/>
      <c r="M618" s="261" t="s">
        <v>22</v>
      </c>
      <c r="N618" s="262" t="s">
        <v>49</v>
      </c>
      <c r="O618" s="45"/>
      <c r="P618" s="228">
        <f>O618*H618</f>
        <v>0</v>
      </c>
      <c r="Q618" s="228">
        <v>0</v>
      </c>
      <c r="R618" s="228">
        <f>Q618*H618</f>
        <v>0</v>
      </c>
      <c r="S618" s="228">
        <v>0</v>
      </c>
      <c r="T618" s="229">
        <f>S618*H618</f>
        <v>0</v>
      </c>
      <c r="AR618" s="22" t="s">
        <v>1071</v>
      </c>
      <c r="AT618" s="22" t="s">
        <v>177</v>
      </c>
      <c r="AU618" s="22" t="s">
        <v>87</v>
      </c>
      <c r="AY618" s="22" t="s">
        <v>154</v>
      </c>
      <c r="BE618" s="230">
        <f>IF(N618="základní",J618,0)</f>
        <v>0</v>
      </c>
      <c r="BF618" s="230">
        <f>IF(N618="snížená",J618,0)</f>
        <v>0</v>
      </c>
      <c r="BG618" s="230">
        <f>IF(N618="zákl. přenesená",J618,0)</f>
        <v>0</v>
      </c>
      <c r="BH618" s="230">
        <f>IF(N618="sníž. přenesená",J618,0)</f>
        <v>0</v>
      </c>
      <c r="BI618" s="230">
        <f>IF(N618="nulová",J618,0)</f>
        <v>0</v>
      </c>
      <c r="BJ618" s="22" t="s">
        <v>24</v>
      </c>
      <c r="BK618" s="230">
        <f>ROUND(I618*H618,2)</f>
        <v>0</v>
      </c>
      <c r="BL618" s="22" t="s">
        <v>311</v>
      </c>
      <c r="BM618" s="22" t="s">
        <v>1440</v>
      </c>
    </row>
    <row r="619" s="1" customFormat="1" ht="16.5" customHeight="1">
      <c r="B619" s="44"/>
      <c r="C619" s="253" t="s">
        <v>1441</v>
      </c>
      <c r="D619" s="253" t="s">
        <v>177</v>
      </c>
      <c r="E619" s="254" t="s">
        <v>1442</v>
      </c>
      <c r="F619" s="255" t="s">
        <v>1443</v>
      </c>
      <c r="G619" s="256" t="s">
        <v>207</v>
      </c>
      <c r="H619" s="257">
        <v>75</v>
      </c>
      <c r="I619" s="258"/>
      <c r="J619" s="259">
        <f>ROUND(I619*H619,2)</f>
        <v>0</v>
      </c>
      <c r="K619" s="255" t="s">
        <v>22</v>
      </c>
      <c r="L619" s="260"/>
      <c r="M619" s="261" t="s">
        <v>22</v>
      </c>
      <c r="N619" s="262" t="s">
        <v>49</v>
      </c>
      <c r="O619" s="45"/>
      <c r="P619" s="228">
        <f>O619*H619</f>
        <v>0</v>
      </c>
      <c r="Q619" s="228">
        <v>0</v>
      </c>
      <c r="R619" s="228">
        <f>Q619*H619</f>
        <v>0</v>
      </c>
      <c r="S619" s="228">
        <v>0</v>
      </c>
      <c r="T619" s="229">
        <f>S619*H619</f>
        <v>0</v>
      </c>
      <c r="AR619" s="22" t="s">
        <v>1071</v>
      </c>
      <c r="AT619" s="22" t="s">
        <v>177</v>
      </c>
      <c r="AU619" s="22" t="s">
        <v>87</v>
      </c>
      <c r="AY619" s="22" t="s">
        <v>154</v>
      </c>
      <c r="BE619" s="230">
        <f>IF(N619="základní",J619,0)</f>
        <v>0</v>
      </c>
      <c r="BF619" s="230">
        <f>IF(N619="snížená",J619,0)</f>
        <v>0</v>
      </c>
      <c r="BG619" s="230">
        <f>IF(N619="zákl. přenesená",J619,0)</f>
        <v>0</v>
      </c>
      <c r="BH619" s="230">
        <f>IF(N619="sníž. přenesená",J619,0)</f>
        <v>0</v>
      </c>
      <c r="BI619" s="230">
        <f>IF(N619="nulová",J619,0)</f>
        <v>0</v>
      </c>
      <c r="BJ619" s="22" t="s">
        <v>24</v>
      </c>
      <c r="BK619" s="230">
        <f>ROUND(I619*H619,2)</f>
        <v>0</v>
      </c>
      <c r="BL619" s="22" t="s">
        <v>311</v>
      </c>
      <c r="BM619" s="22" t="s">
        <v>1444</v>
      </c>
    </row>
    <row r="620" s="1" customFormat="1" ht="16.5" customHeight="1">
      <c r="B620" s="44"/>
      <c r="C620" s="253" t="s">
        <v>1445</v>
      </c>
      <c r="D620" s="253" t="s">
        <v>177</v>
      </c>
      <c r="E620" s="254" t="s">
        <v>1446</v>
      </c>
      <c r="F620" s="255" t="s">
        <v>1447</v>
      </c>
      <c r="G620" s="256" t="s">
        <v>207</v>
      </c>
      <c r="H620" s="257">
        <v>80</v>
      </c>
      <c r="I620" s="258"/>
      <c r="J620" s="259">
        <f>ROUND(I620*H620,2)</f>
        <v>0</v>
      </c>
      <c r="K620" s="255" t="s">
        <v>22</v>
      </c>
      <c r="L620" s="260"/>
      <c r="M620" s="261" t="s">
        <v>22</v>
      </c>
      <c r="N620" s="262" t="s">
        <v>49</v>
      </c>
      <c r="O620" s="45"/>
      <c r="P620" s="228">
        <f>O620*H620</f>
        <v>0</v>
      </c>
      <c r="Q620" s="228">
        <v>0</v>
      </c>
      <c r="R620" s="228">
        <f>Q620*H620</f>
        <v>0</v>
      </c>
      <c r="S620" s="228">
        <v>0</v>
      </c>
      <c r="T620" s="229">
        <f>S620*H620</f>
        <v>0</v>
      </c>
      <c r="AR620" s="22" t="s">
        <v>1071</v>
      </c>
      <c r="AT620" s="22" t="s">
        <v>177</v>
      </c>
      <c r="AU620" s="22" t="s">
        <v>87</v>
      </c>
      <c r="AY620" s="22" t="s">
        <v>154</v>
      </c>
      <c r="BE620" s="230">
        <f>IF(N620="základní",J620,0)</f>
        <v>0</v>
      </c>
      <c r="BF620" s="230">
        <f>IF(N620="snížená",J620,0)</f>
        <v>0</v>
      </c>
      <c r="BG620" s="230">
        <f>IF(N620="zákl. přenesená",J620,0)</f>
        <v>0</v>
      </c>
      <c r="BH620" s="230">
        <f>IF(N620="sníž. přenesená",J620,0)</f>
        <v>0</v>
      </c>
      <c r="BI620" s="230">
        <f>IF(N620="nulová",J620,0)</f>
        <v>0</v>
      </c>
      <c r="BJ620" s="22" t="s">
        <v>24</v>
      </c>
      <c r="BK620" s="230">
        <f>ROUND(I620*H620,2)</f>
        <v>0</v>
      </c>
      <c r="BL620" s="22" t="s">
        <v>311</v>
      </c>
      <c r="BM620" s="22" t="s">
        <v>1448</v>
      </c>
    </row>
    <row r="621" s="1" customFormat="1" ht="25.5" customHeight="1">
      <c r="B621" s="44"/>
      <c r="C621" s="253" t="s">
        <v>1449</v>
      </c>
      <c r="D621" s="253" t="s">
        <v>177</v>
      </c>
      <c r="E621" s="254" t="s">
        <v>1450</v>
      </c>
      <c r="F621" s="255" t="s">
        <v>1451</v>
      </c>
      <c r="G621" s="256" t="s">
        <v>169</v>
      </c>
      <c r="H621" s="257">
        <v>10</v>
      </c>
      <c r="I621" s="258"/>
      <c r="J621" s="259">
        <f>ROUND(I621*H621,2)</f>
        <v>0</v>
      </c>
      <c r="K621" s="255" t="s">
        <v>22</v>
      </c>
      <c r="L621" s="260"/>
      <c r="M621" s="261" t="s">
        <v>22</v>
      </c>
      <c r="N621" s="262" t="s">
        <v>49</v>
      </c>
      <c r="O621" s="45"/>
      <c r="P621" s="228">
        <f>O621*H621</f>
        <v>0</v>
      </c>
      <c r="Q621" s="228">
        <v>0</v>
      </c>
      <c r="R621" s="228">
        <f>Q621*H621</f>
        <v>0</v>
      </c>
      <c r="S621" s="228">
        <v>0</v>
      </c>
      <c r="T621" s="229">
        <f>S621*H621</f>
        <v>0</v>
      </c>
      <c r="AR621" s="22" t="s">
        <v>1071</v>
      </c>
      <c r="AT621" s="22" t="s">
        <v>177</v>
      </c>
      <c r="AU621" s="22" t="s">
        <v>87</v>
      </c>
      <c r="AY621" s="22" t="s">
        <v>154</v>
      </c>
      <c r="BE621" s="230">
        <f>IF(N621="základní",J621,0)</f>
        <v>0</v>
      </c>
      <c r="BF621" s="230">
        <f>IF(N621="snížená",J621,0)</f>
        <v>0</v>
      </c>
      <c r="BG621" s="230">
        <f>IF(N621="zákl. přenesená",J621,0)</f>
        <v>0</v>
      </c>
      <c r="BH621" s="230">
        <f>IF(N621="sníž. přenesená",J621,0)</f>
        <v>0</v>
      </c>
      <c r="BI621" s="230">
        <f>IF(N621="nulová",J621,0)</f>
        <v>0</v>
      </c>
      <c r="BJ621" s="22" t="s">
        <v>24</v>
      </c>
      <c r="BK621" s="230">
        <f>ROUND(I621*H621,2)</f>
        <v>0</v>
      </c>
      <c r="BL621" s="22" t="s">
        <v>311</v>
      </c>
      <c r="BM621" s="22" t="s">
        <v>1452</v>
      </c>
    </row>
    <row r="622" s="1" customFormat="1" ht="16.5" customHeight="1">
      <c r="B622" s="44"/>
      <c r="C622" s="253" t="s">
        <v>1453</v>
      </c>
      <c r="D622" s="253" t="s">
        <v>177</v>
      </c>
      <c r="E622" s="254" t="s">
        <v>1454</v>
      </c>
      <c r="F622" s="255" t="s">
        <v>1455</v>
      </c>
      <c r="G622" s="256" t="s">
        <v>169</v>
      </c>
      <c r="H622" s="257">
        <v>1</v>
      </c>
      <c r="I622" s="258"/>
      <c r="J622" s="259">
        <f>ROUND(I622*H622,2)</f>
        <v>0</v>
      </c>
      <c r="K622" s="255" t="s">
        <v>22</v>
      </c>
      <c r="L622" s="260"/>
      <c r="M622" s="261" t="s">
        <v>22</v>
      </c>
      <c r="N622" s="262" t="s">
        <v>49</v>
      </c>
      <c r="O622" s="45"/>
      <c r="P622" s="228">
        <f>O622*H622</f>
        <v>0</v>
      </c>
      <c r="Q622" s="228">
        <v>0</v>
      </c>
      <c r="R622" s="228">
        <f>Q622*H622</f>
        <v>0</v>
      </c>
      <c r="S622" s="228">
        <v>0</v>
      </c>
      <c r="T622" s="229">
        <f>S622*H622</f>
        <v>0</v>
      </c>
      <c r="AR622" s="22" t="s">
        <v>1071</v>
      </c>
      <c r="AT622" s="22" t="s">
        <v>177</v>
      </c>
      <c r="AU622" s="22" t="s">
        <v>87</v>
      </c>
      <c r="AY622" s="22" t="s">
        <v>154</v>
      </c>
      <c r="BE622" s="230">
        <f>IF(N622="základní",J622,0)</f>
        <v>0</v>
      </c>
      <c r="BF622" s="230">
        <f>IF(N622="snížená",J622,0)</f>
        <v>0</v>
      </c>
      <c r="BG622" s="230">
        <f>IF(N622="zákl. přenesená",J622,0)</f>
        <v>0</v>
      </c>
      <c r="BH622" s="230">
        <f>IF(N622="sníž. přenesená",J622,0)</f>
        <v>0</v>
      </c>
      <c r="BI622" s="230">
        <f>IF(N622="nulová",J622,0)</f>
        <v>0</v>
      </c>
      <c r="BJ622" s="22" t="s">
        <v>24</v>
      </c>
      <c r="BK622" s="230">
        <f>ROUND(I622*H622,2)</f>
        <v>0</v>
      </c>
      <c r="BL622" s="22" t="s">
        <v>311</v>
      </c>
      <c r="BM622" s="22" t="s">
        <v>1456</v>
      </c>
    </row>
    <row r="623" s="1" customFormat="1" ht="16.5" customHeight="1">
      <c r="B623" s="44"/>
      <c r="C623" s="253" t="s">
        <v>1457</v>
      </c>
      <c r="D623" s="253" t="s">
        <v>177</v>
      </c>
      <c r="E623" s="254" t="s">
        <v>1458</v>
      </c>
      <c r="F623" s="255" t="s">
        <v>1459</v>
      </c>
      <c r="G623" s="256" t="s">
        <v>353</v>
      </c>
      <c r="H623" s="257">
        <v>1</v>
      </c>
      <c r="I623" s="258"/>
      <c r="J623" s="259">
        <f>ROUND(I623*H623,2)</f>
        <v>0</v>
      </c>
      <c r="K623" s="255" t="s">
        <v>22</v>
      </c>
      <c r="L623" s="260"/>
      <c r="M623" s="261" t="s">
        <v>22</v>
      </c>
      <c r="N623" s="262" t="s">
        <v>49</v>
      </c>
      <c r="O623" s="45"/>
      <c r="P623" s="228">
        <f>O623*H623</f>
        <v>0</v>
      </c>
      <c r="Q623" s="228">
        <v>0</v>
      </c>
      <c r="R623" s="228">
        <f>Q623*H623</f>
        <v>0</v>
      </c>
      <c r="S623" s="228">
        <v>0</v>
      </c>
      <c r="T623" s="229">
        <f>S623*H623</f>
        <v>0</v>
      </c>
      <c r="AR623" s="22" t="s">
        <v>1071</v>
      </c>
      <c r="AT623" s="22" t="s">
        <v>177</v>
      </c>
      <c r="AU623" s="22" t="s">
        <v>87</v>
      </c>
      <c r="AY623" s="22" t="s">
        <v>154</v>
      </c>
      <c r="BE623" s="230">
        <f>IF(N623="základní",J623,0)</f>
        <v>0</v>
      </c>
      <c r="BF623" s="230">
        <f>IF(N623="snížená",J623,0)</f>
        <v>0</v>
      </c>
      <c r="BG623" s="230">
        <f>IF(N623="zákl. přenesená",J623,0)</f>
        <v>0</v>
      </c>
      <c r="BH623" s="230">
        <f>IF(N623="sníž. přenesená",J623,0)</f>
        <v>0</v>
      </c>
      <c r="BI623" s="230">
        <f>IF(N623="nulová",J623,0)</f>
        <v>0</v>
      </c>
      <c r="BJ623" s="22" t="s">
        <v>24</v>
      </c>
      <c r="BK623" s="230">
        <f>ROUND(I623*H623,2)</f>
        <v>0</v>
      </c>
      <c r="BL623" s="22" t="s">
        <v>311</v>
      </c>
      <c r="BM623" s="22" t="s">
        <v>1460</v>
      </c>
    </row>
    <row r="624" s="1" customFormat="1" ht="16.5" customHeight="1">
      <c r="B624" s="44"/>
      <c r="C624" s="253" t="s">
        <v>1461</v>
      </c>
      <c r="D624" s="253" t="s">
        <v>177</v>
      </c>
      <c r="E624" s="254" t="s">
        <v>1462</v>
      </c>
      <c r="F624" s="255" t="s">
        <v>1463</v>
      </c>
      <c r="G624" s="256" t="s">
        <v>353</v>
      </c>
      <c r="H624" s="257">
        <v>1</v>
      </c>
      <c r="I624" s="258"/>
      <c r="J624" s="259">
        <f>ROUND(I624*H624,2)</f>
        <v>0</v>
      </c>
      <c r="K624" s="255" t="s">
        <v>22</v>
      </c>
      <c r="L624" s="260"/>
      <c r="M624" s="261" t="s">
        <v>22</v>
      </c>
      <c r="N624" s="262" t="s">
        <v>49</v>
      </c>
      <c r="O624" s="45"/>
      <c r="P624" s="228">
        <f>O624*H624</f>
        <v>0</v>
      </c>
      <c r="Q624" s="228">
        <v>0</v>
      </c>
      <c r="R624" s="228">
        <f>Q624*H624</f>
        <v>0</v>
      </c>
      <c r="S624" s="228">
        <v>0</v>
      </c>
      <c r="T624" s="229">
        <f>S624*H624</f>
        <v>0</v>
      </c>
      <c r="AR624" s="22" t="s">
        <v>1071</v>
      </c>
      <c r="AT624" s="22" t="s">
        <v>177</v>
      </c>
      <c r="AU624" s="22" t="s">
        <v>87</v>
      </c>
      <c r="AY624" s="22" t="s">
        <v>154</v>
      </c>
      <c r="BE624" s="230">
        <f>IF(N624="základní",J624,0)</f>
        <v>0</v>
      </c>
      <c r="BF624" s="230">
        <f>IF(N624="snížená",J624,0)</f>
        <v>0</v>
      </c>
      <c r="BG624" s="230">
        <f>IF(N624="zákl. přenesená",J624,0)</f>
        <v>0</v>
      </c>
      <c r="BH624" s="230">
        <f>IF(N624="sníž. přenesená",J624,0)</f>
        <v>0</v>
      </c>
      <c r="BI624" s="230">
        <f>IF(N624="nulová",J624,0)</f>
        <v>0</v>
      </c>
      <c r="BJ624" s="22" t="s">
        <v>24</v>
      </c>
      <c r="BK624" s="230">
        <f>ROUND(I624*H624,2)</f>
        <v>0</v>
      </c>
      <c r="BL624" s="22" t="s">
        <v>311</v>
      </c>
      <c r="BM624" s="22" t="s">
        <v>1464</v>
      </c>
    </row>
    <row r="625" s="10" customFormat="1" ht="29.88" customHeight="1">
      <c r="B625" s="203"/>
      <c r="C625" s="204"/>
      <c r="D625" s="205" t="s">
        <v>77</v>
      </c>
      <c r="E625" s="217" t="s">
        <v>1426</v>
      </c>
      <c r="F625" s="217" t="s">
        <v>1465</v>
      </c>
      <c r="G625" s="204"/>
      <c r="H625" s="204"/>
      <c r="I625" s="207"/>
      <c r="J625" s="218">
        <f>BK625</f>
        <v>0</v>
      </c>
      <c r="K625" s="204"/>
      <c r="L625" s="209"/>
      <c r="M625" s="210"/>
      <c r="N625" s="211"/>
      <c r="O625" s="211"/>
      <c r="P625" s="212">
        <f>SUM(P626:P641)</f>
        <v>0</v>
      </c>
      <c r="Q625" s="211"/>
      <c r="R625" s="212">
        <f>SUM(R626:R641)</f>
        <v>0</v>
      </c>
      <c r="S625" s="211"/>
      <c r="T625" s="213">
        <f>SUM(T626:T641)</f>
        <v>0</v>
      </c>
      <c r="AR625" s="214" t="s">
        <v>155</v>
      </c>
      <c r="AT625" s="215" t="s">
        <v>77</v>
      </c>
      <c r="AU625" s="215" t="s">
        <v>24</v>
      </c>
      <c r="AY625" s="214" t="s">
        <v>154</v>
      </c>
      <c r="BK625" s="216">
        <f>SUM(BK626:BK641)</f>
        <v>0</v>
      </c>
    </row>
    <row r="626" s="1" customFormat="1" ht="16.5" customHeight="1">
      <c r="B626" s="44"/>
      <c r="C626" s="219" t="s">
        <v>1466</v>
      </c>
      <c r="D626" s="219" t="s">
        <v>157</v>
      </c>
      <c r="E626" s="220" t="s">
        <v>1467</v>
      </c>
      <c r="F626" s="221" t="s">
        <v>1468</v>
      </c>
      <c r="G626" s="222" t="s">
        <v>1310</v>
      </c>
      <c r="H626" s="223">
        <v>1</v>
      </c>
      <c r="I626" s="224"/>
      <c r="J626" s="225">
        <f>ROUND(I626*H626,2)</f>
        <v>0</v>
      </c>
      <c r="K626" s="221" t="s">
        <v>22</v>
      </c>
      <c r="L626" s="70"/>
      <c r="M626" s="226" t="s">
        <v>22</v>
      </c>
      <c r="N626" s="227" t="s">
        <v>49</v>
      </c>
      <c r="O626" s="45"/>
      <c r="P626" s="228">
        <f>O626*H626</f>
        <v>0</v>
      </c>
      <c r="Q626" s="228">
        <v>0</v>
      </c>
      <c r="R626" s="228">
        <f>Q626*H626</f>
        <v>0</v>
      </c>
      <c r="S626" s="228">
        <v>0</v>
      </c>
      <c r="T626" s="229">
        <f>S626*H626</f>
        <v>0</v>
      </c>
      <c r="AR626" s="22" t="s">
        <v>162</v>
      </c>
      <c r="AT626" s="22" t="s">
        <v>157</v>
      </c>
      <c r="AU626" s="22" t="s">
        <v>87</v>
      </c>
      <c r="AY626" s="22" t="s">
        <v>154</v>
      </c>
      <c r="BE626" s="230">
        <f>IF(N626="základní",J626,0)</f>
        <v>0</v>
      </c>
      <c r="BF626" s="230">
        <f>IF(N626="snížená",J626,0)</f>
        <v>0</v>
      </c>
      <c r="BG626" s="230">
        <f>IF(N626="zákl. přenesená",J626,0)</f>
        <v>0</v>
      </c>
      <c r="BH626" s="230">
        <f>IF(N626="sníž. přenesená",J626,0)</f>
        <v>0</v>
      </c>
      <c r="BI626" s="230">
        <f>IF(N626="nulová",J626,0)</f>
        <v>0</v>
      </c>
      <c r="BJ626" s="22" t="s">
        <v>24</v>
      </c>
      <c r="BK626" s="230">
        <f>ROUND(I626*H626,2)</f>
        <v>0</v>
      </c>
      <c r="BL626" s="22" t="s">
        <v>162</v>
      </c>
      <c r="BM626" s="22" t="s">
        <v>1469</v>
      </c>
    </row>
    <row r="627" s="1" customFormat="1" ht="16.5" customHeight="1">
      <c r="B627" s="44"/>
      <c r="C627" s="219" t="s">
        <v>1470</v>
      </c>
      <c r="D627" s="219" t="s">
        <v>157</v>
      </c>
      <c r="E627" s="220" t="s">
        <v>1471</v>
      </c>
      <c r="F627" s="221" t="s">
        <v>1472</v>
      </c>
      <c r="G627" s="222" t="s">
        <v>1310</v>
      </c>
      <c r="H627" s="223">
        <v>1</v>
      </c>
      <c r="I627" s="224"/>
      <c r="J627" s="225">
        <f>ROUND(I627*H627,2)</f>
        <v>0</v>
      </c>
      <c r="K627" s="221" t="s">
        <v>22</v>
      </c>
      <c r="L627" s="70"/>
      <c r="M627" s="226" t="s">
        <v>22</v>
      </c>
      <c r="N627" s="227" t="s">
        <v>49</v>
      </c>
      <c r="O627" s="45"/>
      <c r="P627" s="228">
        <f>O627*H627</f>
        <v>0</v>
      </c>
      <c r="Q627" s="228">
        <v>0</v>
      </c>
      <c r="R627" s="228">
        <f>Q627*H627</f>
        <v>0</v>
      </c>
      <c r="S627" s="228">
        <v>0</v>
      </c>
      <c r="T627" s="229">
        <f>S627*H627</f>
        <v>0</v>
      </c>
      <c r="AR627" s="22" t="s">
        <v>162</v>
      </c>
      <c r="AT627" s="22" t="s">
        <v>157</v>
      </c>
      <c r="AU627" s="22" t="s">
        <v>87</v>
      </c>
      <c r="AY627" s="22" t="s">
        <v>154</v>
      </c>
      <c r="BE627" s="230">
        <f>IF(N627="základní",J627,0)</f>
        <v>0</v>
      </c>
      <c r="BF627" s="230">
        <f>IF(N627="snížená",J627,0)</f>
        <v>0</v>
      </c>
      <c r="BG627" s="230">
        <f>IF(N627="zákl. přenesená",J627,0)</f>
        <v>0</v>
      </c>
      <c r="BH627" s="230">
        <f>IF(N627="sníž. přenesená",J627,0)</f>
        <v>0</v>
      </c>
      <c r="BI627" s="230">
        <f>IF(N627="nulová",J627,0)</f>
        <v>0</v>
      </c>
      <c r="BJ627" s="22" t="s">
        <v>24</v>
      </c>
      <c r="BK627" s="230">
        <f>ROUND(I627*H627,2)</f>
        <v>0</v>
      </c>
      <c r="BL627" s="22" t="s">
        <v>162</v>
      </c>
      <c r="BM627" s="22" t="s">
        <v>1473</v>
      </c>
    </row>
    <row r="628" s="1" customFormat="1" ht="16.5" customHeight="1">
      <c r="B628" s="44"/>
      <c r="C628" s="219" t="s">
        <v>1474</v>
      </c>
      <c r="D628" s="219" t="s">
        <v>157</v>
      </c>
      <c r="E628" s="220" t="s">
        <v>1475</v>
      </c>
      <c r="F628" s="221" t="s">
        <v>1476</v>
      </c>
      <c r="G628" s="222" t="s">
        <v>1310</v>
      </c>
      <c r="H628" s="223">
        <v>1</v>
      </c>
      <c r="I628" s="224"/>
      <c r="J628" s="225">
        <f>ROUND(I628*H628,2)</f>
        <v>0</v>
      </c>
      <c r="K628" s="221" t="s">
        <v>22</v>
      </c>
      <c r="L628" s="70"/>
      <c r="M628" s="226" t="s">
        <v>22</v>
      </c>
      <c r="N628" s="227" t="s">
        <v>49</v>
      </c>
      <c r="O628" s="45"/>
      <c r="P628" s="228">
        <f>O628*H628</f>
        <v>0</v>
      </c>
      <c r="Q628" s="228">
        <v>0</v>
      </c>
      <c r="R628" s="228">
        <f>Q628*H628</f>
        <v>0</v>
      </c>
      <c r="S628" s="228">
        <v>0</v>
      </c>
      <c r="T628" s="229">
        <f>S628*H628</f>
        <v>0</v>
      </c>
      <c r="AR628" s="22" t="s">
        <v>162</v>
      </c>
      <c r="AT628" s="22" t="s">
        <v>157</v>
      </c>
      <c r="AU628" s="22" t="s">
        <v>87</v>
      </c>
      <c r="AY628" s="22" t="s">
        <v>154</v>
      </c>
      <c r="BE628" s="230">
        <f>IF(N628="základní",J628,0)</f>
        <v>0</v>
      </c>
      <c r="BF628" s="230">
        <f>IF(N628="snížená",J628,0)</f>
        <v>0</v>
      </c>
      <c r="BG628" s="230">
        <f>IF(N628="zákl. přenesená",J628,0)</f>
        <v>0</v>
      </c>
      <c r="BH628" s="230">
        <f>IF(N628="sníž. přenesená",J628,0)</f>
        <v>0</v>
      </c>
      <c r="BI628" s="230">
        <f>IF(N628="nulová",J628,0)</f>
        <v>0</v>
      </c>
      <c r="BJ628" s="22" t="s">
        <v>24</v>
      </c>
      <c r="BK628" s="230">
        <f>ROUND(I628*H628,2)</f>
        <v>0</v>
      </c>
      <c r="BL628" s="22" t="s">
        <v>162</v>
      </c>
      <c r="BM628" s="22" t="s">
        <v>1477</v>
      </c>
    </row>
    <row r="629" s="1" customFormat="1" ht="16.5" customHeight="1">
      <c r="B629" s="44"/>
      <c r="C629" s="219" t="s">
        <v>1478</v>
      </c>
      <c r="D629" s="219" t="s">
        <v>157</v>
      </c>
      <c r="E629" s="220" t="s">
        <v>1479</v>
      </c>
      <c r="F629" s="221" t="s">
        <v>1480</v>
      </c>
      <c r="G629" s="222" t="s">
        <v>207</v>
      </c>
      <c r="H629" s="223">
        <v>60</v>
      </c>
      <c r="I629" s="224"/>
      <c r="J629" s="225">
        <f>ROUND(I629*H629,2)</f>
        <v>0</v>
      </c>
      <c r="K629" s="221" t="s">
        <v>22</v>
      </c>
      <c r="L629" s="70"/>
      <c r="M629" s="226" t="s">
        <v>22</v>
      </c>
      <c r="N629" s="227" t="s">
        <v>49</v>
      </c>
      <c r="O629" s="45"/>
      <c r="P629" s="228">
        <f>O629*H629</f>
        <v>0</v>
      </c>
      <c r="Q629" s="228">
        <v>0</v>
      </c>
      <c r="R629" s="228">
        <f>Q629*H629</f>
        <v>0</v>
      </c>
      <c r="S629" s="228">
        <v>0</v>
      </c>
      <c r="T629" s="229">
        <f>S629*H629</f>
        <v>0</v>
      </c>
      <c r="AR629" s="22" t="s">
        <v>162</v>
      </c>
      <c r="AT629" s="22" t="s">
        <v>157</v>
      </c>
      <c r="AU629" s="22" t="s">
        <v>87</v>
      </c>
      <c r="AY629" s="22" t="s">
        <v>154</v>
      </c>
      <c r="BE629" s="230">
        <f>IF(N629="základní",J629,0)</f>
        <v>0</v>
      </c>
      <c r="BF629" s="230">
        <f>IF(N629="snížená",J629,0)</f>
        <v>0</v>
      </c>
      <c r="BG629" s="230">
        <f>IF(N629="zákl. přenesená",J629,0)</f>
        <v>0</v>
      </c>
      <c r="BH629" s="230">
        <f>IF(N629="sníž. přenesená",J629,0)</f>
        <v>0</v>
      </c>
      <c r="BI629" s="230">
        <f>IF(N629="nulová",J629,0)</f>
        <v>0</v>
      </c>
      <c r="BJ629" s="22" t="s">
        <v>24</v>
      </c>
      <c r="BK629" s="230">
        <f>ROUND(I629*H629,2)</f>
        <v>0</v>
      </c>
      <c r="BL629" s="22" t="s">
        <v>162</v>
      </c>
      <c r="BM629" s="22" t="s">
        <v>1481</v>
      </c>
    </row>
    <row r="630" s="1" customFormat="1" ht="16.5" customHeight="1">
      <c r="B630" s="44"/>
      <c r="C630" s="219" t="s">
        <v>1482</v>
      </c>
      <c r="D630" s="219" t="s">
        <v>157</v>
      </c>
      <c r="E630" s="220" t="s">
        <v>1483</v>
      </c>
      <c r="F630" s="221" t="s">
        <v>1484</v>
      </c>
      <c r="G630" s="222" t="s">
        <v>207</v>
      </c>
      <c r="H630" s="223">
        <v>15</v>
      </c>
      <c r="I630" s="224"/>
      <c r="J630" s="225">
        <f>ROUND(I630*H630,2)</f>
        <v>0</v>
      </c>
      <c r="K630" s="221" t="s">
        <v>22</v>
      </c>
      <c r="L630" s="70"/>
      <c r="M630" s="226" t="s">
        <v>22</v>
      </c>
      <c r="N630" s="227" t="s">
        <v>49</v>
      </c>
      <c r="O630" s="45"/>
      <c r="P630" s="228">
        <f>O630*H630</f>
        <v>0</v>
      </c>
      <c r="Q630" s="228">
        <v>0</v>
      </c>
      <c r="R630" s="228">
        <f>Q630*H630</f>
        <v>0</v>
      </c>
      <c r="S630" s="228">
        <v>0</v>
      </c>
      <c r="T630" s="229">
        <f>S630*H630</f>
        <v>0</v>
      </c>
      <c r="AR630" s="22" t="s">
        <v>162</v>
      </c>
      <c r="AT630" s="22" t="s">
        <v>157</v>
      </c>
      <c r="AU630" s="22" t="s">
        <v>87</v>
      </c>
      <c r="AY630" s="22" t="s">
        <v>154</v>
      </c>
      <c r="BE630" s="230">
        <f>IF(N630="základní",J630,0)</f>
        <v>0</v>
      </c>
      <c r="BF630" s="230">
        <f>IF(N630="snížená",J630,0)</f>
        <v>0</v>
      </c>
      <c r="BG630" s="230">
        <f>IF(N630="zákl. přenesená",J630,0)</f>
        <v>0</v>
      </c>
      <c r="BH630" s="230">
        <f>IF(N630="sníž. přenesená",J630,0)</f>
        <v>0</v>
      </c>
      <c r="BI630" s="230">
        <f>IF(N630="nulová",J630,0)</f>
        <v>0</v>
      </c>
      <c r="BJ630" s="22" t="s">
        <v>24</v>
      </c>
      <c r="BK630" s="230">
        <f>ROUND(I630*H630,2)</f>
        <v>0</v>
      </c>
      <c r="BL630" s="22" t="s">
        <v>162</v>
      </c>
      <c r="BM630" s="22" t="s">
        <v>1485</v>
      </c>
    </row>
    <row r="631" s="1" customFormat="1" ht="16.5" customHeight="1">
      <c r="B631" s="44"/>
      <c r="C631" s="219" t="s">
        <v>1486</v>
      </c>
      <c r="D631" s="219" t="s">
        <v>157</v>
      </c>
      <c r="E631" s="220" t="s">
        <v>1487</v>
      </c>
      <c r="F631" s="221" t="s">
        <v>1488</v>
      </c>
      <c r="G631" s="222" t="s">
        <v>207</v>
      </c>
      <c r="H631" s="223">
        <v>75</v>
      </c>
      <c r="I631" s="224"/>
      <c r="J631" s="225">
        <f>ROUND(I631*H631,2)</f>
        <v>0</v>
      </c>
      <c r="K631" s="221" t="s">
        <v>22</v>
      </c>
      <c r="L631" s="70"/>
      <c r="M631" s="226" t="s">
        <v>22</v>
      </c>
      <c r="N631" s="227" t="s">
        <v>49</v>
      </c>
      <c r="O631" s="45"/>
      <c r="P631" s="228">
        <f>O631*H631</f>
        <v>0</v>
      </c>
      <c r="Q631" s="228">
        <v>0</v>
      </c>
      <c r="R631" s="228">
        <f>Q631*H631</f>
        <v>0</v>
      </c>
      <c r="S631" s="228">
        <v>0</v>
      </c>
      <c r="T631" s="229">
        <f>S631*H631</f>
        <v>0</v>
      </c>
      <c r="AR631" s="22" t="s">
        <v>162</v>
      </c>
      <c r="AT631" s="22" t="s">
        <v>157</v>
      </c>
      <c r="AU631" s="22" t="s">
        <v>87</v>
      </c>
      <c r="AY631" s="22" t="s">
        <v>154</v>
      </c>
      <c r="BE631" s="230">
        <f>IF(N631="základní",J631,0)</f>
        <v>0</v>
      </c>
      <c r="BF631" s="230">
        <f>IF(N631="snížená",J631,0)</f>
        <v>0</v>
      </c>
      <c r="BG631" s="230">
        <f>IF(N631="zákl. přenesená",J631,0)</f>
        <v>0</v>
      </c>
      <c r="BH631" s="230">
        <f>IF(N631="sníž. přenesená",J631,0)</f>
        <v>0</v>
      </c>
      <c r="BI631" s="230">
        <f>IF(N631="nulová",J631,0)</f>
        <v>0</v>
      </c>
      <c r="BJ631" s="22" t="s">
        <v>24</v>
      </c>
      <c r="BK631" s="230">
        <f>ROUND(I631*H631,2)</f>
        <v>0</v>
      </c>
      <c r="BL631" s="22" t="s">
        <v>162</v>
      </c>
      <c r="BM631" s="22" t="s">
        <v>1489</v>
      </c>
    </row>
    <row r="632" s="1" customFormat="1" ht="16.5" customHeight="1">
      <c r="B632" s="44"/>
      <c r="C632" s="219" t="s">
        <v>1490</v>
      </c>
      <c r="D632" s="219" t="s">
        <v>157</v>
      </c>
      <c r="E632" s="220" t="s">
        <v>1491</v>
      </c>
      <c r="F632" s="221" t="s">
        <v>1492</v>
      </c>
      <c r="G632" s="222" t="s">
        <v>207</v>
      </c>
      <c r="H632" s="223">
        <v>75</v>
      </c>
      <c r="I632" s="224"/>
      <c r="J632" s="225">
        <f>ROUND(I632*H632,2)</f>
        <v>0</v>
      </c>
      <c r="K632" s="221" t="s">
        <v>22</v>
      </c>
      <c r="L632" s="70"/>
      <c r="M632" s="226" t="s">
        <v>22</v>
      </c>
      <c r="N632" s="227" t="s">
        <v>49</v>
      </c>
      <c r="O632" s="45"/>
      <c r="P632" s="228">
        <f>O632*H632</f>
        <v>0</v>
      </c>
      <c r="Q632" s="228">
        <v>0</v>
      </c>
      <c r="R632" s="228">
        <f>Q632*H632</f>
        <v>0</v>
      </c>
      <c r="S632" s="228">
        <v>0</v>
      </c>
      <c r="T632" s="229">
        <f>S632*H632</f>
        <v>0</v>
      </c>
      <c r="AR632" s="22" t="s">
        <v>162</v>
      </c>
      <c r="AT632" s="22" t="s">
        <v>157</v>
      </c>
      <c r="AU632" s="22" t="s">
        <v>87</v>
      </c>
      <c r="AY632" s="22" t="s">
        <v>154</v>
      </c>
      <c r="BE632" s="230">
        <f>IF(N632="základní",J632,0)</f>
        <v>0</v>
      </c>
      <c r="BF632" s="230">
        <f>IF(N632="snížená",J632,0)</f>
        <v>0</v>
      </c>
      <c r="BG632" s="230">
        <f>IF(N632="zákl. přenesená",J632,0)</f>
        <v>0</v>
      </c>
      <c r="BH632" s="230">
        <f>IF(N632="sníž. přenesená",J632,0)</f>
        <v>0</v>
      </c>
      <c r="BI632" s="230">
        <f>IF(N632="nulová",J632,0)</f>
        <v>0</v>
      </c>
      <c r="BJ632" s="22" t="s">
        <v>24</v>
      </c>
      <c r="BK632" s="230">
        <f>ROUND(I632*H632,2)</f>
        <v>0</v>
      </c>
      <c r="BL632" s="22" t="s">
        <v>162</v>
      </c>
      <c r="BM632" s="22" t="s">
        <v>1493</v>
      </c>
    </row>
    <row r="633" s="1" customFormat="1" ht="16.5" customHeight="1">
      <c r="B633" s="44"/>
      <c r="C633" s="219" t="s">
        <v>1494</v>
      </c>
      <c r="D633" s="219" t="s">
        <v>157</v>
      </c>
      <c r="E633" s="220" t="s">
        <v>1495</v>
      </c>
      <c r="F633" s="221" t="s">
        <v>1496</v>
      </c>
      <c r="G633" s="222" t="s">
        <v>207</v>
      </c>
      <c r="H633" s="223">
        <v>80</v>
      </c>
      <c r="I633" s="224"/>
      <c r="J633" s="225">
        <f>ROUND(I633*H633,2)</f>
        <v>0</v>
      </c>
      <c r="K633" s="221" t="s">
        <v>22</v>
      </c>
      <c r="L633" s="70"/>
      <c r="M633" s="226" t="s">
        <v>22</v>
      </c>
      <c r="N633" s="227" t="s">
        <v>49</v>
      </c>
      <c r="O633" s="45"/>
      <c r="P633" s="228">
        <f>O633*H633</f>
        <v>0</v>
      </c>
      <c r="Q633" s="228">
        <v>0</v>
      </c>
      <c r="R633" s="228">
        <f>Q633*H633</f>
        <v>0</v>
      </c>
      <c r="S633" s="228">
        <v>0</v>
      </c>
      <c r="T633" s="229">
        <f>S633*H633</f>
        <v>0</v>
      </c>
      <c r="AR633" s="22" t="s">
        <v>162</v>
      </c>
      <c r="AT633" s="22" t="s">
        <v>157</v>
      </c>
      <c r="AU633" s="22" t="s">
        <v>87</v>
      </c>
      <c r="AY633" s="22" t="s">
        <v>154</v>
      </c>
      <c r="BE633" s="230">
        <f>IF(N633="základní",J633,0)</f>
        <v>0</v>
      </c>
      <c r="BF633" s="230">
        <f>IF(N633="snížená",J633,0)</f>
        <v>0</v>
      </c>
      <c r="BG633" s="230">
        <f>IF(N633="zákl. přenesená",J633,0)</f>
        <v>0</v>
      </c>
      <c r="BH633" s="230">
        <f>IF(N633="sníž. přenesená",J633,0)</f>
        <v>0</v>
      </c>
      <c r="BI633" s="230">
        <f>IF(N633="nulová",J633,0)</f>
        <v>0</v>
      </c>
      <c r="BJ633" s="22" t="s">
        <v>24</v>
      </c>
      <c r="BK633" s="230">
        <f>ROUND(I633*H633,2)</f>
        <v>0</v>
      </c>
      <c r="BL633" s="22" t="s">
        <v>162</v>
      </c>
      <c r="BM633" s="22" t="s">
        <v>1497</v>
      </c>
    </row>
    <row r="634" s="1" customFormat="1" ht="16.5" customHeight="1">
      <c r="B634" s="44"/>
      <c r="C634" s="219" t="s">
        <v>1498</v>
      </c>
      <c r="D634" s="219" t="s">
        <v>157</v>
      </c>
      <c r="E634" s="220" t="s">
        <v>1499</v>
      </c>
      <c r="F634" s="221" t="s">
        <v>1500</v>
      </c>
      <c r="G634" s="222" t="s">
        <v>1310</v>
      </c>
      <c r="H634" s="223">
        <v>3</v>
      </c>
      <c r="I634" s="224"/>
      <c r="J634" s="225">
        <f>ROUND(I634*H634,2)</f>
        <v>0</v>
      </c>
      <c r="K634" s="221" t="s">
        <v>22</v>
      </c>
      <c r="L634" s="70"/>
      <c r="M634" s="226" t="s">
        <v>22</v>
      </c>
      <c r="N634" s="227" t="s">
        <v>49</v>
      </c>
      <c r="O634" s="45"/>
      <c r="P634" s="228">
        <f>O634*H634</f>
        <v>0</v>
      </c>
      <c r="Q634" s="228">
        <v>0</v>
      </c>
      <c r="R634" s="228">
        <f>Q634*H634</f>
        <v>0</v>
      </c>
      <c r="S634" s="228">
        <v>0</v>
      </c>
      <c r="T634" s="229">
        <f>S634*H634</f>
        <v>0</v>
      </c>
      <c r="AR634" s="22" t="s">
        <v>162</v>
      </c>
      <c r="AT634" s="22" t="s">
        <v>157</v>
      </c>
      <c r="AU634" s="22" t="s">
        <v>87</v>
      </c>
      <c r="AY634" s="22" t="s">
        <v>154</v>
      </c>
      <c r="BE634" s="230">
        <f>IF(N634="základní",J634,0)</f>
        <v>0</v>
      </c>
      <c r="BF634" s="230">
        <f>IF(N634="snížená",J634,0)</f>
        <v>0</v>
      </c>
      <c r="BG634" s="230">
        <f>IF(N634="zákl. přenesená",J634,0)</f>
        <v>0</v>
      </c>
      <c r="BH634" s="230">
        <f>IF(N634="sníž. přenesená",J634,0)</f>
        <v>0</v>
      </c>
      <c r="BI634" s="230">
        <f>IF(N634="nulová",J634,0)</f>
        <v>0</v>
      </c>
      <c r="BJ634" s="22" t="s">
        <v>24</v>
      </c>
      <c r="BK634" s="230">
        <f>ROUND(I634*H634,2)</f>
        <v>0</v>
      </c>
      <c r="BL634" s="22" t="s">
        <v>162</v>
      </c>
      <c r="BM634" s="22" t="s">
        <v>1501</v>
      </c>
    </row>
    <row r="635" s="1" customFormat="1" ht="16.5" customHeight="1">
      <c r="B635" s="44"/>
      <c r="C635" s="219" t="s">
        <v>1502</v>
      </c>
      <c r="D635" s="219" t="s">
        <v>157</v>
      </c>
      <c r="E635" s="220" t="s">
        <v>1503</v>
      </c>
      <c r="F635" s="221" t="s">
        <v>1504</v>
      </c>
      <c r="G635" s="222" t="s">
        <v>1310</v>
      </c>
      <c r="H635" s="223">
        <v>10</v>
      </c>
      <c r="I635" s="224"/>
      <c r="J635" s="225">
        <f>ROUND(I635*H635,2)</f>
        <v>0</v>
      </c>
      <c r="K635" s="221" t="s">
        <v>22</v>
      </c>
      <c r="L635" s="70"/>
      <c r="M635" s="226" t="s">
        <v>22</v>
      </c>
      <c r="N635" s="227" t="s">
        <v>49</v>
      </c>
      <c r="O635" s="45"/>
      <c r="P635" s="228">
        <f>O635*H635</f>
        <v>0</v>
      </c>
      <c r="Q635" s="228">
        <v>0</v>
      </c>
      <c r="R635" s="228">
        <f>Q635*H635</f>
        <v>0</v>
      </c>
      <c r="S635" s="228">
        <v>0</v>
      </c>
      <c r="T635" s="229">
        <f>S635*H635</f>
        <v>0</v>
      </c>
      <c r="AR635" s="22" t="s">
        <v>162</v>
      </c>
      <c r="AT635" s="22" t="s">
        <v>157</v>
      </c>
      <c r="AU635" s="22" t="s">
        <v>87</v>
      </c>
      <c r="AY635" s="22" t="s">
        <v>154</v>
      </c>
      <c r="BE635" s="230">
        <f>IF(N635="základní",J635,0)</f>
        <v>0</v>
      </c>
      <c r="BF635" s="230">
        <f>IF(N635="snížená",J635,0)</f>
        <v>0</v>
      </c>
      <c r="BG635" s="230">
        <f>IF(N635="zákl. přenesená",J635,0)</f>
        <v>0</v>
      </c>
      <c r="BH635" s="230">
        <f>IF(N635="sníž. přenesená",J635,0)</f>
        <v>0</v>
      </c>
      <c r="BI635" s="230">
        <f>IF(N635="nulová",J635,0)</f>
        <v>0</v>
      </c>
      <c r="BJ635" s="22" t="s">
        <v>24</v>
      </c>
      <c r="BK635" s="230">
        <f>ROUND(I635*H635,2)</f>
        <v>0</v>
      </c>
      <c r="BL635" s="22" t="s">
        <v>162</v>
      </c>
      <c r="BM635" s="22" t="s">
        <v>1505</v>
      </c>
    </row>
    <row r="636" s="1" customFormat="1" ht="16.5" customHeight="1">
      <c r="B636" s="44"/>
      <c r="C636" s="219" t="s">
        <v>1506</v>
      </c>
      <c r="D636" s="219" t="s">
        <v>157</v>
      </c>
      <c r="E636" s="220" t="s">
        <v>1507</v>
      </c>
      <c r="F636" s="221" t="s">
        <v>1508</v>
      </c>
      <c r="G636" s="222" t="s">
        <v>1310</v>
      </c>
      <c r="H636" s="223">
        <v>1</v>
      </c>
      <c r="I636" s="224"/>
      <c r="J636" s="225">
        <f>ROUND(I636*H636,2)</f>
        <v>0</v>
      </c>
      <c r="K636" s="221" t="s">
        <v>22</v>
      </c>
      <c r="L636" s="70"/>
      <c r="M636" s="226" t="s">
        <v>22</v>
      </c>
      <c r="N636" s="227" t="s">
        <v>49</v>
      </c>
      <c r="O636" s="45"/>
      <c r="P636" s="228">
        <f>O636*H636</f>
        <v>0</v>
      </c>
      <c r="Q636" s="228">
        <v>0</v>
      </c>
      <c r="R636" s="228">
        <f>Q636*H636</f>
        <v>0</v>
      </c>
      <c r="S636" s="228">
        <v>0</v>
      </c>
      <c r="T636" s="229">
        <f>S636*H636</f>
        <v>0</v>
      </c>
      <c r="AR636" s="22" t="s">
        <v>162</v>
      </c>
      <c r="AT636" s="22" t="s">
        <v>157</v>
      </c>
      <c r="AU636" s="22" t="s">
        <v>87</v>
      </c>
      <c r="AY636" s="22" t="s">
        <v>154</v>
      </c>
      <c r="BE636" s="230">
        <f>IF(N636="základní",J636,0)</f>
        <v>0</v>
      </c>
      <c r="BF636" s="230">
        <f>IF(N636="snížená",J636,0)</f>
        <v>0</v>
      </c>
      <c r="BG636" s="230">
        <f>IF(N636="zákl. přenesená",J636,0)</f>
        <v>0</v>
      </c>
      <c r="BH636" s="230">
        <f>IF(N636="sníž. přenesená",J636,0)</f>
        <v>0</v>
      </c>
      <c r="BI636" s="230">
        <f>IF(N636="nulová",J636,0)</f>
        <v>0</v>
      </c>
      <c r="BJ636" s="22" t="s">
        <v>24</v>
      </c>
      <c r="BK636" s="230">
        <f>ROUND(I636*H636,2)</f>
        <v>0</v>
      </c>
      <c r="BL636" s="22" t="s">
        <v>162</v>
      </c>
      <c r="BM636" s="22" t="s">
        <v>1509</v>
      </c>
    </row>
    <row r="637" s="1" customFormat="1" ht="16.5" customHeight="1">
      <c r="B637" s="44"/>
      <c r="C637" s="219" t="s">
        <v>1510</v>
      </c>
      <c r="D637" s="219" t="s">
        <v>157</v>
      </c>
      <c r="E637" s="220" t="s">
        <v>1511</v>
      </c>
      <c r="F637" s="221" t="s">
        <v>1512</v>
      </c>
      <c r="G637" s="222" t="s">
        <v>353</v>
      </c>
      <c r="H637" s="223">
        <v>1</v>
      </c>
      <c r="I637" s="224"/>
      <c r="J637" s="225">
        <f>ROUND(I637*H637,2)</f>
        <v>0</v>
      </c>
      <c r="K637" s="221" t="s">
        <v>22</v>
      </c>
      <c r="L637" s="70"/>
      <c r="M637" s="226" t="s">
        <v>22</v>
      </c>
      <c r="N637" s="227" t="s">
        <v>49</v>
      </c>
      <c r="O637" s="45"/>
      <c r="P637" s="228">
        <f>O637*H637</f>
        <v>0</v>
      </c>
      <c r="Q637" s="228">
        <v>0</v>
      </c>
      <c r="R637" s="228">
        <f>Q637*H637</f>
        <v>0</v>
      </c>
      <c r="S637" s="228">
        <v>0</v>
      </c>
      <c r="T637" s="229">
        <f>S637*H637</f>
        <v>0</v>
      </c>
      <c r="AR637" s="22" t="s">
        <v>162</v>
      </c>
      <c r="AT637" s="22" t="s">
        <v>157</v>
      </c>
      <c r="AU637" s="22" t="s">
        <v>87</v>
      </c>
      <c r="AY637" s="22" t="s">
        <v>154</v>
      </c>
      <c r="BE637" s="230">
        <f>IF(N637="základní",J637,0)</f>
        <v>0</v>
      </c>
      <c r="BF637" s="230">
        <f>IF(N637="snížená",J637,0)</f>
        <v>0</v>
      </c>
      <c r="BG637" s="230">
        <f>IF(N637="zákl. přenesená",J637,0)</f>
        <v>0</v>
      </c>
      <c r="BH637" s="230">
        <f>IF(N637="sníž. přenesená",J637,0)</f>
        <v>0</v>
      </c>
      <c r="BI637" s="230">
        <f>IF(N637="nulová",J637,0)</f>
        <v>0</v>
      </c>
      <c r="BJ637" s="22" t="s">
        <v>24</v>
      </c>
      <c r="BK637" s="230">
        <f>ROUND(I637*H637,2)</f>
        <v>0</v>
      </c>
      <c r="BL637" s="22" t="s">
        <v>162</v>
      </c>
      <c r="BM637" s="22" t="s">
        <v>1513</v>
      </c>
    </row>
    <row r="638" s="1" customFormat="1" ht="16.5" customHeight="1">
      <c r="B638" s="44"/>
      <c r="C638" s="219" t="s">
        <v>1514</v>
      </c>
      <c r="D638" s="219" t="s">
        <v>157</v>
      </c>
      <c r="E638" s="220" t="s">
        <v>1515</v>
      </c>
      <c r="F638" s="221" t="s">
        <v>1516</v>
      </c>
      <c r="G638" s="222" t="s">
        <v>353</v>
      </c>
      <c r="H638" s="223">
        <v>1</v>
      </c>
      <c r="I638" s="224"/>
      <c r="J638" s="225">
        <f>ROUND(I638*H638,2)</f>
        <v>0</v>
      </c>
      <c r="K638" s="221" t="s">
        <v>22</v>
      </c>
      <c r="L638" s="70"/>
      <c r="M638" s="226" t="s">
        <v>22</v>
      </c>
      <c r="N638" s="227" t="s">
        <v>49</v>
      </c>
      <c r="O638" s="45"/>
      <c r="P638" s="228">
        <f>O638*H638</f>
        <v>0</v>
      </c>
      <c r="Q638" s="228">
        <v>0</v>
      </c>
      <c r="R638" s="228">
        <f>Q638*H638</f>
        <v>0</v>
      </c>
      <c r="S638" s="228">
        <v>0</v>
      </c>
      <c r="T638" s="229">
        <f>S638*H638</f>
        <v>0</v>
      </c>
      <c r="AR638" s="22" t="s">
        <v>162</v>
      </c>
      <c r="AT638" s="22" t="s">
        <v>157</v>
      </c>
      <c r="AU638" s="22" t="s">
        <v>87</v>
      </c>
      <c r="AY638" s="22" t="s">
        <v>154</v>
      </c>
      <c r="BE638" s="230">
        <f>IF(N638="základní",J638,0)</f>
        <v>0</v>
      </c>
      <c r="BF638" s="230">
        <f>IF(N638="snížená",J638,0)</f>
        <v>0</v>
      </c>
      <c r="BG638" s="230">
        <f>IF(N638="zákl. přenesená",J638,0)</f>
        <v>0</v>
      </c>
      <c r="BH638" s="230">
        <f>IF(N638="sníž. přenesená",J638,0)</f>
        <v>0</v>
      </c>
      <c r="BI638" s="230">
        <f>IF(N638="nulová",J638,0)</f>
        <v>0</v>
      </c>
      <c r="BJ638" s="22" t="s">
        <v>24</v>
      </c>
      <c r="BK638" s="230">
        <f>ROUND(I638*H638,2)</f>
        <v>0</v>
      </c>
      <c r="BL638" s="22" t="s">
        <v>162</v>
      </c>
      <c r="BM638" s="22" t="s">
        <v>1517</v>
      </c>
    </row>
    <row r="639" s="1" customFormat="1" ht="16.5" customHeight="1">
      <c r="B639" s="44"/>
      <c r="C639" s="219" t="s">
        <v>1518</v>
      </c>
      <c r="D639" s="219" t="s">
        <v>157</v>
      </c>
      <c r="E639" s="220" t="s">
        <v>1519</v>
      </c>
      <c r="F639" s="221" t="s">
        <v>1520</v>
      </c>
      <c r="G639" s="222" t="s">
        <v>353</v>
      </c>
      <c r="H639" s="223">
        <v>1</v>
      </c>
      <c r="I639" s="224"/>
      <c r="J639" s="225">
        <f>ROUND(I639*H639,2)</f>
        <v>0</v>
      </c>
      <c r="K639" s="221" t="s">
        <v>22</v>
      </c>
      <c r="L639" s="70"/>
      <c r="M639" s="226" t="s">
        <v>22</v>
      </c>
      <c r="N639" s="227" t="s">
        <v>49</v>
      </c>
      <c r="O639" s="45"/>
      <c r="P639" s="228">
        <f>O639*H639</f>
        <v>0</v>
      </c>
      <c r="Q639" s="228">
        <v>0</v>
      </c>
      <c r="R639" s="228">
        <f>Q639*H639</f>
        <v>0</v>
      </c>
      <c r="S639" s="228">
        <v>0</v>
      </c>
      <c r="T639" s="229">
        <f>S639*H639</f>
        <v>0</v>
      </c>
      <c r="AR639" s="22" t="s">
        <v>162</v>
      </c>
      <c r="AT639" s="22" t="s">
        <v>157</v>
      </c>
      <c r="AU639" s="22" t="s">
        <v>87</v>
      </c>
      <c r="AY639" s="22" t="s">
        <v>154</v>
      </c>
      <c r="BE639" s="230">
        <f>IF(N639="základní",J639,0)</f>
        <v>0</v>
      </c>
      <c r="BF639" s="230">
        <f>IF(N639="snížená",J639,0)</f>
        <v>0</v>
      </c>
      <c r="BG639" s="230">
        <f>IF(N639="zákl. přenesená",J639,0)</f>
        <v>0</v>
      </c>
      <c r="BH639" s="230">
        <f>IF(N639="sníž. přenesená",J639,0)</f>
        <v>0</v>
      </c>
      <c r="BI639" s="230">
        <f>IF(N639="nulová",J639,0)</f>
        <v>0</v>
      </c>
      <c r="BJ639" s="22" t="s">
        <v>24</v>
      </c>
      <c r="BK639" s="230">
        <f>ROUND(I639*H639,2)</f>
        <v>0</v>
      </c>
      <c r="BL639" s="22" t="s">
        <v>162</v>
      </c>
      <c r="BM639" s="22" t="s">
        <v>1521</v>
      </c>
    </row>
    <row r="640" s="1" customFormat="1" ht="16.5" customHeight="1">
      <c r="B640" s="44"/>
      <c r="C640" s="219" t="s">
        <v>1522</v>
      </c>
      <c r="D640" s="219" t="s">
        <v>157</v>
      </c>
      <c r="E640" s="220" t="s">
        <v>1523</v>
      </c>
      <c r="F640" s="221" t="s">
        <v>1524</v>
      </c>
      <c r="G640" s="222" t="s">
        <v>353</v>
      </c>
      <c r="H640" s="223">
        <v>1</v>
      </c>
      <c r="I640" s="224"/>
      <c r="J640" s="225">
        <f>ROUND(I640*H640,2)</f>
        <v>0</v>
      </c>
      <c r="K640" s="221" t="s">
        <v>22</v>
      </c>
      <c r="L640" s="70"/>
      <c r="M640" s="226" t="s">
        <v>22</v>
      </c>
      <c r="N640" s="227" t="s">
        <v>49</v>
      </c>
      <c r="O640" s="45"/>
      <c r="P640" s="228">
        <f>O640*H640</f>
        <v>0</v>
      </c>
      <c r="Q640" s="228">
        <v>0</v>
      </c>
      <c r="R640" s="228">
        <f>Q640*H640</f>
        <v>0</v>
      </c>
      <c r="S640" s="228">
        <v>0</v>
      </c>
      <c r="T640" s="229">
        <f>S640*H640</f>
        <v>0</v>
      </c>
      <c r="AR640" s="22" t="s">
        <v>162</v>
      </c>
      <c r="AT640" s="22" t="s">
        <v>157</v>
      </c>
      <c r="AU640" s="22" t="s">
        <v>87</v>
      </c>
      <c r="AY640" s="22" t="s">
        <v>154</v>
      </c>
      <c r="BE640" s="230">
        <f>IF(N640="základní",J640,0)</f>
        <v>0</v>
      </c>
      <c r="BF640" s="230">
        <f>IF(N640="snížená",J640,0)</f>
        <v>0</v>
      </c>
      <c r="BG640" s="230">
        <f>IF(N640="zákl. přenesená",J640,0)</f>
        <v>0</v>
      </c>
      <c r="BH640" s="230">
        <f>IF(N640="sníž. přenesená",J640,0)</f>
        <v>0</v>
      </c>
      <c r="BI640" s="230">
        <f>IF(N640="nulová",J640,0)</f>
        <v>0</v>
      </c>
      <c r="BJ640" s="22" t="s">
        <v>24</v>
      </c>
      <c r="BK640" s="230">
        <f>ROUND(I640*H640,2)</f>
        <v>0</v>
      </c>
      <c r="BL640" s="22" t="s">
        <v>162</v>
      </c>
      <c r="BM640" s="22" t="s">
        <v>1525</v>
      </c>
    </row>
    <row r="641" s="1" customFormat="1" ht="16.5" customHeight="1">
      <c r="B641" s="44"/>
      <c r="C641" s="219" t="s">
        <v>1526</v>
      </c>
      <c r="D641" s="219" t="s">
        <v>157</v>
      </c>
      <c r="E641" s="220" t="s">
        <v>1527</v>
      </c>
      <c r="F641" s="221" t="s">
        <v>1394</v>
      </c>
      <c r="G641" s="222" t="s">
        <v>353</v>
      </c>
      <c r="H641" s="223">
        <v>1</v>
      </c>
      <c r="I641" s="224"/>
      <c r="J641" s="225">
        <f>ROUND(I641*H641,2)</f>
        <v>0</v>
      </c>
      <c r="K641" s="221" t="s">
        <v>22</v>
      </c>
      <c r="L641" s="70"/>
      <c r="M641" s="226" t="s">
        <v>22</v>
      </c>
      <c r="N641" s="266" t="s">
        <v>49</v>
      </c>
      <c r="O641" s="267"/>
      <c r="P641" s="268">
        <f>O641*H641</f>
        <v>0</v>
      </c>
      <c r="Q641" s="268">
        <v>0</v>
      </c>
      <c r="R641" s="268">
        <f>Q641*H641</f>
        <v>0</v>
      </c>
      <c r="S641" s="268">
        <v>0</v>
      </c>
      <c r="T641" s="269">
        <f>S641*H641</f>
        <v>0</v>
      </c>
      <c r="AR641" s="22" t="s">
        <v>162</v>
      </c>
      <c r="AT641" s="22" t="s">
        <v>157</v>
      </c>
      <c r="AU641" s="22" t="s">
        <v>87</v>
      </c>
      <c r="AY641" s="22" t="s">
        <v>154</v>
      </c>
      <c r="BE641" s="230">
        <f>IF(N641="základní",J641,0)</f>
        <v>0</v>
      </c>
      <c r="BF641" s="230">
        <f>IF(N641="snížená",J641,0)</f>
        <v>0</v>
      </c>
      <c r="BG641" s="230">
        <f>IF(N641="zákl. přenesená",J641,0)</f>
        <v>0</v>
      </c>
      <c r="BH641" s="230">
        <f>IF(N641="sníž. přenesená",J641,0)</f>
        <v>0</v>
      </c>
      <c r="BI641" s="230">
        <f>IF(N641="nulová",J641,0)</f>
        <v>0</v>
      </c>
      <c r="BJ641" s="22" t="s">
        <v>24</v>
      </c>
      <c r="BK641" s="230">
        <f>ROUND(I641*H641,2)</f>
        <v>0</v>
      </c>
      <c r="BL641" s="22" t="s">
        <v>162</v>
      </c>
      <c r="BM641" s="22" t="s">
        <v>1528</v>
      </c>
    </row>
    <row r="642" s="1" customFormat="1" ht="6.96" customHeight="1">
      <c r="B642" s="65"/>
      <c r="C642" s="66"/>
      <c r="D642" s="66"/>
      <c r="E642" s="66"/>
      <c r="F642" s="66"/>
      <c r="G642" s="66"/>
      <c r="H642" s="66"/>
      <c r="I642" s="164"/>
      <c r="J642" s="66"/>
      <c r="K642" s="66"/>
      <c r="L642" s="70"/>
    </row>
  </sheetData>
  <sheetProtection sheet="1" autoFilter="0" formatColumns="0" formatRows="0" objects="1" scenarios="1" spinCount="100000" saltValue="QVBUZX2W8Dbpjmn/ayAtkZL92rB+cWt+GElQv5/IoVHIEtEBSyrBmIFZKY9tD3XPv/kqdpPNXFYE81Q1MJ5//Q==" hashValue="aa/DD4waQg9eXLVVQeZZlbpPReljzigryiP/NciqCu4gadIN9alnjiLFloevqaCMOVhy44NQbtmqJzYjQHP83A==" algorithmName="SHA-512" password="CC35"/>
  <autoFilter ref="C108:K641"/>
  <mergeCells count="10">
    <mergeCell ref="E7:H7"/>
    <mergeCell ref="E9:H9"/>
    <mergeCell ref="E24:H24"/>
    <mergeCell ref="E45:H45"/>
    <mergeCell ref="E47:H47"/>
    <mergeCell ref="J51:J52"/>
    <mergeCell ref="E99:H99"/>
    <mergeCell ref="E101:H101"/>
    <mergeCell ref="G1:H1"/>
    <mergeCell ref="L2:V2"/>
  </mergeCells>
  <hyperlinks>
    <hyperlink ref="F1:G1" location="C2" display="1) Krycí list soupisu"/>
    <hyperlink ref="G1:H1" location="C54" display="2) Rekapitulace"/>
    <hyperlink ref="J1" location="C108"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4"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19"/>
      <c r="B1" s="135"/>
      <c r="C1" s="135"/>
      <c r="D1" s="136" t="s">
        <v>1</v>
      </c>
      <c r="E1" s="135"/>
      <c r="F1" s="137" t="s">
        <v>92</v>
      </c>
      <c r="G1" s="137" t="s">
        <v>93</v>
      </c>
      <c r="H1" s="137"/>
      <c r="I1" s="138"/>
      <c r="J1" s="137" t="s">
        <v>94</v>
      </c>
      <c r="K1" s="136" t="s">
        <v>95</v>
      </c>
      <c r="L1" s="137" t="s">
        <v>96</v>
      </c>
      <c r="M1" s="137"/>
      <c r="N1" s="137"/>
      <c r="O1" s="137"/>
      <c r="P1" s="137"/>
      <c r="Q1" s="137"/>
      <c r="R1" s="137"/>
      <c r="S1" s="137"/>
      <c r="T1" s="137"/>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ht="36.96" customHeight="1">
      <c r="L2"/>
      <c r="AT2" s="22" t="s">
        <v>91</v>
      </c>
    </row>
    <row r="3" ht="6.96" customHeight="1">
      <c r="B3" s="23"/>
      <c r="C3" s="24"/>
      <c r="D3" s="24"/>
      <c r="E3" s="24"/>
      <c r="F3" s="24"/>
      <c r="G3" s="24"/>
      <c r="H3" s="24"/>
      <c r="I3" s="139"/>
      <c r="J3" s="24"/>
      <c r="K3" s="25"/>
      <c r="AT3" s="22" t="s">
        <v>87</v>
      </c>
    </row>
    <row r="4" ht="36.96" customHeight="1">
      <c r="B4" s="26"/>
      <c r="C4" s="27"/>
      <c r="D4" s="28" t="s">
        <v>97</v>
      </c>
      <c r="E4" s="27"/>
      <c r="F4" s="27"/>
      <c r="G4" s="27"/>
      <c r="H4" s="27"/>
      <c r="I4" s="140"/>
      <c r="J4" s="27"/>
      <c r="K4" s="29"/>
      <c r="M4" s="30" t="s">
        <v>12</v>
      </c>
      <c r="AT4" s="22" t="s">
        <v>6</v>
      </c>
    </row>
    <row r="5" ht="6.96" customHeight="1">
      <c r="B5" s="26"/>
      <c r="C5" s="27"/>
      <c r="D5" s="27"/>
      <c r="E5" s="27"/>
      <c r="F5" s="27"/>
      <c r="G5" s="27"/>
      <c r="H5" s="27"/>
      <c r="I5" s="140"/>
      <c r="J5" s="27"/>
      <c r="K5" s="29"/>
    </row>
    <row r="6">
      <c r="B6" s="26"/>
      <c r="C6" s="27"/>
      <c r="D6" s="38" t="s">
        <v>18</v>
      </c>
      <c r="E6" s="27"/>
      <c r="F6" s="27"/>
      <c r="G6" s="27"/>
      <c r="H6" s="27"/>
      <c r="I6" s="140"/>
      <c r="J6" s="27"/>
      <c r="K6" s="29"/>
    </row>
    <row r="7" ht="16.5" customHeight="1">
      <c r="B7" s="26"/>
      <c r="C7" s="27"/>
      <c r="D7" s="27"/>
      <c r="E7" s="141" t="str">
        <f>'Rekapitulace stavby'!K6</f>
        <v>PD na opravy části pavilonu 6, SOUE PlzeŇ - 3.stavba</v>
      </c>
      <c r="F7" s="38"/>
      <c r="G7" s="38"/>
      <c r="H7" s="38"/>
      <c r="I7" s="140"/>
      <c r="J7" s="27"/>
      <c r="K7" s="29"/>
    </row>
    <row r="8" s="1" customFormat="1">
      <c r="B8" s="44"/>
      <c r="C8" s="45"/>
      <c r="D8" s="38" t="s">
        <v>98</v>
      </c>
      <c r="E8" s="45"/>
      <c r="F8" s="45"/>
      <c r="G8" s="45"/>
      <c r="H8" s="45"/>
      <c r="I8" s="142"/>
      <c r="J8" s="45"/>
      <c r="K8" s="49"/>
    </row>
    <row r="9" s="1" customFormat="1" ht="36.96" customHeight="1">
      <c r="B9" s="44"/>
      <c r="C9" s="45"/>
      <c r="D9" s="45"/>
      <c r="E9" s="143" t="s">
        <v>1529</v>
      </c>
      <c r="F9" s="45"/>
      <c r="G9" s="45"/>
      <c r="H9" s="45"/>
      <c r="I9" s="142"/>
      <c r="J9" s="45"/>
      <c r="K9" s="49"/>
    </row>
    <row r="10" s="1" customFormat="1">
      <c r="B10" s="44"/>
      <c r="C10" s="45"/>
      <c r="D10" s="45"/>
      <c r="E10" s="45"/>
      <c r="F10" s="45"/>
      <c r="G10" s="45"/>
      <c r="H10" s="45"/>
      <c r="I10" s="142"/>
      <c r="J10" s="45"/>
      <c r="K10" s="49"/>
    </row>
    <row r="11" s="1" customFormat="1" ht="14.4" customHeight="1">
      <c r="B11" s="44"/>
      <c r="C11" s="45"/>
      <c r="D11" s="38" t="s">
        <v>21</v>
      </c>
      <c r="E11" s="45"/>
      <c r="F11" s="33" t="s">
        <v>22</v>
      </c>
      <c r="G11" s="45"/>
      <c r="H11" s="45"/>
      <c r="I11" s="144" t="s">
        <v>23</v>
      </c>
      <c r="J11" s="33" t="s">
        <v>22</v>
      </c>
      <c r="K11" s="49"/>
    </row>
    <row r="12" s="1" customFormat="1" ht="14.4" customHeight="1">
      <c r="B12" s="44"/>
      <c r="C12" s="45"/>
      <c r="D12" s="38" t="s">
        <v>25</v>
      </c>
      <c r="E12" s="45"/>
      <c r="F12" s="33" t="s">
        <v>26</v>
      </c>
      <c r="G12" s="45"/>
      <c r="H12" s="45"/>
      <c r="I12" s="144" t="s">
        <v>27</v>
      </c>
      <c r="J12" s="145" t="str">
        <f>'Rekapitulace stavby'!AN8</f>
        <v>26. 10. 2016</v>
      </c>
      <c r="K12" s="49"/>
    </row>
    <row r="13" s="1" customFormat="1" ht="10.8" customHeight="1">
      <c r="B13" s="44"/>
      <c r="C13" s="45"/>
      <c r="D13" s="45"/>
      <c r="E13" s="45"/>
      <c r="F13" s="45"/>
      <c r="G13" s="45"/>
      <c r="H13" s="45"/>
      <c r="I13" s="142"/>
      <c r="J13" s="45"/>
      <c r="K13" s="49"/>
    </row>
    <row r="14" s="1" customFormat="1" ht="14.4" customHeight="1">
      <c r="B14" s="44"/>
      <c r="C14" s="45"/>
      <c r="D14" s="38" t="s">
        <v>31</v>
      </c>
      <c r="E14" s="45"/>
      <c r="F14" s="45"/>
      <c r="G14" s="45"/>
      <c r="H14" s="45"/>
      <c r="I14" s="144" t="s">
        <v>32</v>
      </c>
      <c r="J14" s="33" t="s">
        <v>22</v>
      </c>
      <c r="K14" s="49"/>
    </row>
    <row r="15" s="1" customFormat="1" ht="18" customHeight="1">
      <c r="B15" s="44"/>
      <c r="C15" s="45"/>
      <c r="D15" s="45"/>
      <c r="E15" s="33" t="s">
        <v>33</v>
      </c>
      <c r="F15" s="45"/>
      <c r="G15" s="45"/>
      <c r="H15" s="45"/>
      <c r="I15" s="144" t="s">
        <v>34</v>
      </c>
      <c r="J15" s="33" t="s">
        <v>22</v>
      </c>
      <c r="K15" s="49"/>
    </row>
    <row r="16" s="1" customFormat="1" ht="6.96" customHeight="1">
      <c r="B16" s="44"/>
      <c r="C16" s="45"/>
      <c r="D16" s="45"/>
      <c r="E16" s="45"/>
      <c r="F16" s="45"/>
      <c r="G16" s="45"/>
      <c r="H16" s="45"/>
      <c r="I16" s="142"/>
      <c r="J16" s="45"/>
      <c r="K16" s="49"/>
    </row>
    <row r="17" s="1" customFormat="1" ht="14.4" customHeight="1">
      <c r="B17" s="44"/>
      <c r="C17" s="45"/>
      <c r="D17" s="38" t="s">
        <v>35</v>
      </c>
      <c r="E17" s="45"/>
      <c r="F17" s="45"/>
      <c r="G17" s="45"/>
      <c r="H17" s="45"/>
      <c r="I17" s="144" t="s">
        <v>32</v>
      </c>
      <c r="J17" s="33" t="str">
        <f>IF('Rekapitulace stavby'!AN13="Vyplň údaj","",IF('Rekapitulace stavby'!AN13="","",'Rekapitulace stavby'!AN13))</f>
        <v/>
      </c>
      <c r="K17" s="49"/>
    </row>
    <row r="18" s="1" customFormat="1" ht="18" customHeight="1">
      <c r="B18" s="44"/>
      <c r="C18" s="45"/>
      <c r="D18" s="45"/>
      <c r="E18" s="33" t="str">
        <f>IF('Rekapitulace stavby'!E14="Vyplň údaj","",IF('Rekapitulace stavby'!E14="","",'Rekapitulace stavby'!E14))</f>
        <v/>
      </c>
      <c r="F18" s="45"/>
      <c r="G18" s="45"/>
      <c r="H18" s="45"/>
      <c r="I18" s="144" t="s">
        <v>34</v>
      </c>
      <c r="J18" s="33" t="str">
        <f>IF('Rekapitulace stavby'!AN14="Vyplň údaj","",IF('Rekapitulace stavby'!AN14="","",'Rekapitulace stavby'!AN14))</f>
        <v/>
      </c>
      <c r="K18" s="49"/>
    </row>
    <row r="19" s="1" customFormat="1" ht="6.96" customHeight="1">
      <c r="B19" s="44"/>
      <c r="C19" s="45"/>
      <c r="D19" s="45"/>
      <c r="E19" s="45"/>
      <c r="F19" s="45"/>
      <c r="G19" s="45"/>
      <c r="H19" s="45"/>
      <c r="I19" s="142"/>
      <c r="J19" s="45"/>
      <c r="K19" s="49"/>
    </row>
    <row r="20" s="1" customFormat="1" ht="14.4" customHeight="1">
      <c r="B20" s="44"/>
      <c r="C20" s="45"/>
      <c r="D20" s="38" t="s">
        <v>37</v>
      </c>
      <c r="E20" s="45"/>
      <c r="F20" s="45"/>
      <c r="G20" s="45"/>
      <c r="H20" s="45"/>
      <c r="I20" s="144" t="s">
        <v>32</v>
      </c>
      <c r="J20" s="33" t="s">
        <v>38</v>
      </c>
      <c r="K20" s="49"/>
    </row>
    <row r="21" s="1" customFormat="1" ht="18" customHeight="1">
      <c r="B21" s="44"/>
      <c r="C21" s="45"/>
      <c r="D21" s="45"/>
      <c r="E21" s="33" t="s">
        <v>39</v>
      </c>
      <c r="F21" s="45"/>
      <c r="G21" s="45"/>
      <c r="H21" s="45"/>
      <c r="I21" s="144" t="s">
        <v>34</v>
      </c>
      <c r="J21" s="33" t="s">
        <v>40</v>
      </c>
      <c r="K21" s="49"/>
    </row>
    <row r="22" s="1" customFormat="1" ht="6.96" customHeight="1">
      <c r="B22" s="44"/>
      <c r="C22" s="45"/>
      <c r="D22" s="45"/>
      <c r="E22" s="45"/>
      <c r="F22" s="45"/>
      <c r="G22" s="45"/>
      <c r="H22" s="45"/>
      <c r="I22" s="142"/>
      <c r="J22" s="45"/>
      <c r="K22" s="49"/>
    </row>
    <row r="23" s="1" customFormat="1" ht="14.4" customHeight="1">
      <c r="B23" s="44"/>
      <c r="C23" s="45"/>
      <c r="D23" s="38" t="s">
        <v>42</v>
      </c>
      <c r="E23" s="45"/>
      <c r="F23" s="45"/>
      <c r="G23" s="45"/>
      <c r="H23" s="45"/>
      <c r="I23" s="142"/>
      <c r="J23" s="45"/>
      <c r="K23" s="49"/>
    </row>
    <row r="24" s="6" customFormat="1" ht="16.5" customHeight="1">
      <c r="B24" s="146"/>
      <c r="C24" s="147"/>
      <c r="D24" s="147"/>
      <c r="E24" s="42" t="s">
        <v>22</v>
      </c>
      <c r="F24" s="42"/>
      <c r="G24" s="42"/>
      <c r="H24" s="42"/>
      <c r="I24" s="148"/>
      <c r="J24" s="147"/>
      <c r="K24" s="149"/>
    </row>
    <row r="25" s="1" customFormat="1" ht="6.96" customHeight="1">
      <c r="B25" s="44"/>
      <c r="C25" s="45"/>
      <c r="D25" s="45"/>
      <c r="E25" s="45"/>
      <c r="F25" s="45"/>
      <c r="G25" s="45"/>
      <c r="H25" s="45"/>
      <c r="I25" s="142"/>
      <c r="J25" s="45"/>
      <c r="K25" s="49"/>
    </row>
    <row r="26" s="1" customFormat="1" ht="6.96" customHeight="1">
      <c r="B26" s="44"/>
      <c r="C26" s="45"/>
      <c r="D26" s="104"/>
      <c r="E26" s="104"/>
      <c r="F26" s="104"/>
      <c r="G26" s="104"/>
      <c r="H26" s="104"/>
      <c r="I26" s="150"/>
      <c r="J26" s="104"/>
      <c r="K26" s="151"/>
    </row>
    <row r="27" s="1" customFormat="1" ht="25.44" customHeight="1">
      <c r="B27" s="44"/>
      <c r="C27" s="45"/>
      <c r="D27" s="152" t="s">
        <v>44</v>
      </c>
      <c r="E27" s="45"/>
      <c r="F27" s="45"/>
      <c r="G27" s="45"/>
      <c r="H27" s="45"/>
      <c r="I27" s="142"/>
      <c r="J27" s="153">
        <f>ROUND(J77,2)</f>
        <v>0</v>
      </c>
      <c r="K27" s="49"/>
    </row>
    <row r="28" s="1" customFormat="1" ht="6.96" customHeight="1">
      <c r="B28" s="44"/>
      <c r="C28" s="45"/>
      <c r="D28" s="104"/>
      <c r="E28" s="104"/>
      <c r="F28" s="104"/>
      <c r="G28" s="104"/>
      <c r="H28" s="104"/>
      <c r="I28" s="150"/>
      <c r="J28" s="104"/>
      <c r="K28" s="151"/>
    </row>
    <row r="29" s="1" customFormat="1" ht="14.4" customHeight="1">
      <c r="B29" s="44"/>
      <c r="C29" s="45"/>
      <c r="D29" s="45"/>
      <c r="E29" s="45"/>
      <c r="F29" s="50" t="s">
        <v>46</v>
      </c>
      <c r="G29" s="45"/>
      <c r="H29" s="45"/>
      <c r="I29" s="154" t="s">
        <v>45</v>
      </c>
      <c r="J29" s="50" t="s">
        <v>47</v>
      </c>
      <c r="K29" s="49"/>
    </row>
    <row r="30" s="1" customFormat="1" ht="14.4" customHeight="1">
      <c r="B30" s="44"/>
      <c r="C30" s="45"/>
      <c r="D30" s="53" t="s">
        <v>48</v>
      </c>
      <c r="E30" s="53" t="s">
        <v>49</v>
      </c>
      <c r="F30" s="155">
        <f>ROUND(SUM(BE77:BE83), 2)</f>
        <v>0</v>
      </c>
      <c r="G30" s="45"/>
      <c r="H30" s="45"/>
      <c r="I30" s="156">
        <v>0.20999999999999999</v>
      </c>
      <c r="J30" s="155">
        <f>ROUND(ROUND((SUM(BE77:BE83)), 2)*I30, 2)</f>
        <v>0</v>
      </c>
      <c r="K30" s="49"/>
    </row>
    <row r="31" s="1" customFormat="1" ht="14.4" customHeight="1">
      <c r="B31" s="44"/>
      <c r="C31" s="45"/>
      <c r="D31" s="45"/>
      <c r="E31" s="53" t="s">
        <v>50</v>
      </c>
      <c r="F31" s="155">
        <f>ROUND(SUM(BF77:BF83), 2)</f>
        <v>0</v>
      </c>
      <c r="G31" s="45"/>
      <c r="H31" s="45"/>
      <c r="I31" s="156">
        <v>0.14999999999999999</v>
      </c>
      <c r="J31" s="155">
        <f>ROUND(ROUND((SUM(BF77:BF83)), 2)*I31, 2)</f>
        <v>0</v>
      </c>
      <c r="K31" s="49"/>
    </row>
    <row r="32" hidden="1" s="1" customFormat="1" ht="14.4" customHeight="1">
      <c r="B32" s="44"/>
      <c r="C32" s="45"/>
      <c r="D32" s="45"/>
      <c r="E32" s="53" t="s">
        <v>51</v>
      </c>
      <c r="F32" s="155">
        <f>ROUND(SUM(BG77:BG83), 2)</f>
        <v>0</v>
      </c>
      <c r="G32" s="45"/>
      <c r="H32" s="45"/>
      <c r="I32" s="156">
        <v>0.20999999999999999</v>
      </c>
      <c r="J32" s="155">
        <v>0</v>
      </c>
      <c r="K32" s="49"/>
    </row>
    <row r="33" hidden="1" s="1" customFormat="1" ht="14.4" customHeight="1">
      <c r="B33" s="44"/>
      <c r="C33" s="45"/>
      <c r="D33" s="45"/>
      <c r="E33" s="53" t="s">
        <v>52</v>
      </c>
      <c r="F33" s="155">
        <f>ROUND(SUM(BH77:BH83), 2)</f>
        <v>0</v>
      </c>
      <c r="G33" s="45"/>
      <c r="H33" s="45"/>
      <c r="I33" s="156">
        <v>0.14999999999999999</v>
      </c>
      <c r="J33" s="155">
        <v>0</v>
      </c>
      <c r="K33" s="49"/>
    </row>
    <row r="34" hidden="1" s="1" customFormat="1" ht="14.4" customHeight="1">
      <c r="B34" s="44"/>
      <c r="C34" s="45"/>
      <c r="D34" s="45"/>
      <c r="E34" s="53" t="s">
        <v>53</v>
      </c>
      <c r="F34" s="155">
        <f>ROUND(SUM(BI77:BI83), 2)</f>
        <v>0</v>
      </c>
      <c r="G34" s="45"/>
      <c r="H34" s="45"/>
      <c r="I34" s="156">
        <v>0</v>
      </c>
      <c r="J34" s="155">
        <v>0</v>
      </c>
      <c r="K34" s="49"/>
    </row>
    <row r="35" s="1" customFormat="1" ht="6.96" customHeight="1">
      <c r="B35" s="44"/>
      <c r="C35" s="45"/>
      <c r="D35" s="45"/>
      <c r="E35" s="45"/>
      <c r="F35" s="45"/>
      <c r="G35" s="45"/>
      <c r="H35" s="45"/>
      <c r="I35" s="142"/>
      <c r="J35" s="45"/>
      <c r="K35" s="49"/>
    </row>
    <row r="36" s="1" customFormat="1" ht="25.44" customHeight="1">
      <c r="B36" s="44"/>
      <c r="C36" s="157"/>
      <c r="D36" s="158" t="s">
        <v>54</v>
      </c>
      <c r="E36" s="96"/>
      <c r="F36" s="96"/>
      <c r="G36" s="159" t="s">
        <v>55</v>
      </c>
      <c r="H36" s="160" t="s">
        <v>56</v>
      </c>
      <c r="I36" s="161"/>
      <c r="J36" s="162">
        <f>SUM(J27:J34)</f>
        <v>0</v>
      </c>
      <c r="K36" s="163"/>
    </row>
    <row r="37" s="1" customFormat="1" ht="14.4" customHeight="1">
      <c r="B37" s="65"/>
      <c r="C37" s="66"/>
      <c r="D37" s="66"/>
      <c r="E37" s="66"/>
      <c r="F37" s="66"/>
      <c r="G37" s="66"/>
      <c r="H37" s="66"/>
      <c r="I37" s="164"/>
      <c r="J37" s="66"/>
      <c r="K37" s="67"/>
    </row>
    <row r="41" s="1" customFormat="1" ht="6.96" customHeight="1">
      <c r="B41" s="165"/>
      <c r="C41" s="166"/>
      <c r="D41" s="166"/>
      <c r="E41" s="166"/>
      <c r="F41" s="166"/>
      <c r="G41" s="166"/>
      <c r="H41" s="166"/>
      <c r="I41" s="167"/>
      <c r="J41" s="166"/>
      <c r="K41" s="168"/>
    </row>
    <row r="42" s="1" customFormat="1" ht="36.96" customHeight="1">
      <c r="B42" s="44"/>
      <c r="C42" s="28" t="s">
        <v>100</v>
      </c>
      <c r="D42" s="45"/>
      <c r="E42" s="45"/>
      <c r="F42" s="45"/>
      <c r="G42" s="45"/>
      <c r="H42" s="45"/>
      <c r="I42" s="142"/>
      <c r="J42" s="45"/>
      <c r="K42" s="49"/>
    </row>
    <row r="43" s="1" customFormat="1" ht="6.96" customHeight="1">
      <c r="B43" s="44"/>
      <c r="C43" s="45"/>
      <c r="D43" s="45"/>
      <c r="E43" s="45"/>
      <c r="F43" s="45"/>
      <c r="G43" s="45"/>
      <c r="H43" s="45"/>
      <c r="I43" s="142"/>
      <c r="J43" s="45"/>
      <c r="K43" s="49"/>
    </row>
    <row r="44" s="1" customFormat="1" ht="14.4" customHeight="1">
      <c r="B44" s="44"/>
      <c r="C44" s="38" t="s">
        <v>18</v>
      </c>
      <c r="D44" s="45"/>
      <c r="E44" s="45"/>
      <c r="F44" s="45"/>
      <c r="G44" s="45"/>
      <c r="H44" s="45"/>
      <c r="I44" s="142"/>
      <c r="J44" s="45"/>
      <c r="K44" s="49"/>
    </row>
    <row r="45" s="1" customFormat="1" ht="16.5" customHeight="1">
      <c r="B45" s="44"/>
      <c r="C45" s="45"/>
      <c r="D45" s="45"/>
      <c r="E45" s="141" t="str">
        <f>E7</f>
        <v>PD na opravy části pavilonu 6, SOUE PlzeŇ - 3.stavba</v>
      </c>
      <c r="F45" s="38"/>
      <c r="G45" s="38"/>
      <c r="H45" s="38"/>
      <c r="I45" s="142"/>
      <c r="J45" s="45"/>
      <c r="K45" s="49"/>
    </row>
    <row r="46" s="1" customFormat="1" ht="14.4" customHeight="1">
      <c r="B46" s="44"/>
      <c r="C46" s="38" t="s">
        <v>98</v>
      </c>
      <c r="D46" s="45"/>
      <c r="E46" s="45"/>
      <c r="F46" s="45"/>
      <c r="G46" s="45"/>
      <c r="H46" s="45"/>
      <c r="I46" s="142"/>
      <c r="J46" s="45"/>
      <c r="K46" s="49"/>
    </row>
    <row r="47" s="1" customFormat="1" ht="17.25" customHeight="1">
      <c r="B47" s="44"/>
      <c r="C47" s="45"/>
      <c r="D47" s="45"/>
      <c r="E47" s="143" t="str">
        <f>E9</f>
        <v>02 - Vedlejší a ostatní náklady</v>
      </c>
      <c r="F47" s="45"/>
      <c r="G47" s="45"/>
      <c r="H47" s="45"/>
      <c r="I47" s="142"/>
      <c r="J47" s="45"/>
      <c r="K47" s="49"/>
    </row>
    <row r="48" s="1" customFormat="1" ht="6.96" customHeight="1">
      <c r="B48" s="44"/>
      <c r="C48" s="45"/>
      <c r="D48" s="45"/>
      <c r="E48" s="45"/>
      <c r="F48" s="45"/>
      <c r="G48" s="45"/>
      <c r="H48" s="45"/>
      <c r="I48" s="142"/>
      <c r="J48" s="45"/>
      <c r="K48" s="49"/>
    </row>
    <row r="49" s="1" customFormat="1" ht="18" customHeight="1">
      <c r="B49" s="44"/>
      <c r="C49" s="38" t="s">
        <v>25</v>
      </c>
      <c r="D49" s="45"/>
      <c r="E49" s="45"/>
      <c r="F49" s="33" t="str">
        <f>F12</f>
        <v xml:space="preserve"> </v>
      </c>
      <c r="G49" s="45"/>
      <c r="H49" s="45"/>
      <c r="I49" s="144" t="s">
        <v>27</v>
      </c>
      <c r="J49" s="145" t="str">
        <f>IF(J12="","",J12)</f>
        <v>26. 10. 2016</v>
      </c>
      <c r="K49" s="49"/>
    </row>
    <row r="50" s="1" customFormat="1" ht="6.96" customHeight="1">
      <c r="B50" s="44"/>
      <c r="C50" s="45"/>
      <c r="D50" s="45"/>
      <c r="E50" s="45"/>
      <c r="F50" s="45"/>
      <c r="G50" s="45"/>
      <c r="H50" s="45"/>
      <c r="I50" s="142"/>
      <c r="J50" s="45"/>
      <c r="K50" s="49"/>
    </row>
    <row r="51" s="1" customFormat="1">
      <c r="B51" s="44"/>
      <c r="C51" s="38" t="s">
        <v>31</v>
      </c>
      <c r="D51" s="45"/>
      <c r="E51" s="45"/>
      <c r="F51" s="33" t="str">
        <f>E15</f>
        <v>SOUE, Vejprnická 56, 318 00 Plzeň</v>
      </c>
      <c r="G51" s="45"/>
      <c r="H51" s="45"/>
      <c r="I51" s="144" t="s">
        <v>37</v>
      </c>
      <c r="J51" s="42" t="str">
        <f>E21</f>
        <v>Luboš Beneda, Čižická 279,332 09 Štěnovice</v>
      </c>
      <c r="K51" s="49"/>
    </row>
    <row r="52" s="1" customFormat="1" ht="14.4" customHeight="1">
      <c r="B52" s="44"/>
      <c r="C52" s="38" t="s">
        <v>35</v>
      </c>
      <c r="D52" s="45"/>
      <c r="E52" s="45"/>
      <c r="F52" s="33" t="str">
        <f>IF(E18="","",E18)</f>
        <v/>
      </c>
      <c r="G52" s="45"/>
      <c r="H52" s="45"/>
      <c r="I52" s="142"/>
      <c r="J52" s="169"/>
      <c r="K52" s="49"/>
    </row>
    <row r="53" s="1" customFormat="1" ht="10.32" customHeight="1">
      <c r="B53" s="44"/>
      <c r="C53" s="45"/>
      <c r="D53" s="45"/>
      <c r="E53" s="45"/>
      <c r="F53" s="45"/>
      <c r="G53" s="45"/>
      <c r="H53" s="45"/>
      <c r="I53" s="142"/>
      <c r="J53" s="45"/>
      <c r="K53" s="49"/>
    </row>
    <row r="54" s="1" customFormat="1" ht="29.28" customHeight="1">
      <c r="B54" s="44"/>
      <c r="C54" s="170" t="s">
        <v>101</v>
      </c>
      <c r="D54" s="157"/>
      <c r="E54" s="157"/>
      <c r="F54" s="157"/>
      <c r="G54" s="157"/>
      <c r="H54" s="157"/>
      <c r="I54" s="171"/>
      <c r="J54" s="172" t="s">
        <v>102</v>
      </c>
      <c r="K54" s="173"/>
    </row>
    <row r="55" s="1" customFormat="1" ht="10.32" customHeight="1">
      <c r="B55" s="44"/>
      <c r="C55" s="45"/>
      <c r="D55" s="45"/>
      <c r="E55" s="45"/>
      <c r="F55" s="45"/>
      <c r="G55" s="45"/>
      <c r="H55" s="45"/>
      <c r="I55" s="142"/>
      <c r="J55" s="45"/>
      <c r="K55" s="49"/>
    </row>
    <row r="56" s="1" customFormat="1" ht="29.28" customHeight="1">
      <c r="B56" s="44"/>
      <c r="C56" s="174" t="s">
        <v>103</v>
      </c>
      <c r="D56" s="45"/>
      <c r="E56" s="45"/>
      <c r="F56" s="45"/>
      <c r="G56" s="45"/>
      <c r="H56" s="45"/>
      <c r="I56" s="142"/>
      <c r="J56" s="153">
        <f>J77</f>
        <v>0</v>
      </c>
      <c r="K56" s="49"/>
      <c r="AU56" s="22" t="s">
        <v>104</v>
      </c>
    </row>
    <row r="57" s="7" customFormat="1" ht="24.96" customHeight="1">
      <c r="B57" s="175"/>
      <c r="C57" s="176"/>
      <c r="D57" s="177" t="s">
        <v>1530</v>
      </c>
      <c r="E57" s="178"/>
      <c r="F57" s="178"/>
      <c r="G57" s="178"/>
      <c r="H57" s="178"/>
      <c r="I57" s="179"/>
      <c r="J57" s="180">
        <f>J78</f>
        <v>0</v>
      </c>
      <c r="K57" s="181"/>
    </row>
    <row r="58" s="1" customFormat="1" ht="21.84" customHeight="1">
      <c r="B58" s="44"/>
      <c r="C58" s="45"/>
      <c r="D58" s="45"/>
      <c r="E58" s="45"/>
      <c r="F58" s="45"/>
      <c r="G58" s="45"/>
      <c r="H58" s="45"/>
      <c r="I58" s="142"/>
      <c r="J58" s="45"/>
      <c r="K58" s="49"/>
    </row>
    <row r="59" s="1" customFormat="1" ht="6.96" customHeight="1">
      <c r="B59" s="65"/>
      <c r="C59" s="66"/>
      <c r="D59" s="66"/>
      <c r="E59" s="66"/>
      <c r="F59" s="66"/>
      <c r="G59" s="66"/>
      <c r="H59" s="66"/>
      <c r="I59" s="164"/>
      <c r="J59" s="66"/>
      <c r="K59" s="67"/>
    </row>
    <row r="63" s="1" customFormat="1" ht="6.96" customHeight="1">
      <c r="B63" s="68"/>
      <c r="C63" s="69"/>
      <c r="D63" s="69"/>
      <c r="E63" s="69"/>
      <c r="F63" s="69"/>
      <c r="G63" s="69"/>
      <c r="H63" s="69"/>
      <c r="I63" s="167"/>
      <c r="J63" s="69"/>
      <c r="K63" s="69"/>
      <c r="L63" s="70"/>
    </row>
    <row r="64" s="1" customFormat="1" ht="36.96" customHeight="1">
      <c r="B64" s="44"/>
      <c r="C64" s="71" t="s">
        <v>138</v>
      </c>
      <c r="D64" s="72"/>
      <c r="E64" s="72"/>
      <c r="F64" s="72"/>
      <c r="G64" s="72"/>
      <c r="H64" s="72"/>
      <c r="I64" s="189"/>
      <c r="J64" s="72"/>
      <c r="K64" s="72"/>
      <c r="L64" s="70"/>
    </row>
    <row r="65" s="1" customFormat="1" ht="6.96" customHeight="1">
      <c r="B65" s="44"/>
      <c r="C65" s="72"/>
      <c r="D65" s="72"/>
      <c r="E65" s="72"/>
      <c r="F65" s="72"/>
      <c r="G65" s="72"/>
      <c r="H65" s="72"/>
      <c r="I65" s="189"/>
      <c r="J65" s="72"/>
      <c r="K65" s="72"/>
      <c r="L65" s="70"/>
    </row>
    <row r="66" s="1" customFormat="1" ht="14.4" customHeight="1">
      <c r="B66" s="44"/>
      <c r="C66" s="74" t="s">
        <v>18</v>
      </c>
      <c r="D66" s="72"/>
      <c r="E66" s="72"/>
      <c r="F66" s="72"/>
      <c r="G66" s="72"/>
      <c r="H66" s="72"/>
      <c r="I66" s="189"/>
      <c r="J66" s="72"/>
      <c r="K66" s="72"/>
      <c r="L66" s="70"/>
    </row>
    <row r="67" s="1" customFormat="1" ht="16.5" customHeight="1">
      <c r="B67" s="44"/>
      <c r="C67" s="72"/>
      <c r="D67" s="72"/>
      <c r="E67" s="190" t="str">
        <f>E7</f>
        <v>PD na opravy části pavilonu 6, SOUE PlzeŇ - 3.stavba</v>
      </c>
      <c r="F67" s="74"/>
      <c r="G67" s="74"/>
      <c r="H67" s="74"/>
      <c r="I67" s="189"/>
      <c r="J67" s="72"/>
      <c r="K67" s="72"/>
      <c r="L67" s="70"/>
    </row>
    <row r="68" s="1" customFormat="1" ht="14.4" customHeight="1">
      <c r="B68" s="44"/>
      <c r="C68" s="74" t="s">
        <v>98</v>
      </c>
      <c r="D68" s="72"/>
      <c r="E68" s="72"/>
      <c r="F68" s="72"/>
      <c r="G68" s="72"/>
      <c r="H68" s="72"/>
      <c r="I68" s="189"/>
      <c r="J68" s="72"/>
      <c r="K68" s="72"/>
      <c r="L68" s="70"/>
    </row>
    <row r="69" s="1" customFormat="1" ht="17.25" customHeight="1">
      <c r="B69" s="44"/>
      <c r="C69" s="72"/>
      <c r="D69" s="72"/>
      <c r="E69" s="80" t="str">
        <f>E9</f>
        <v>02 - Vedlejší a ostatní náklady</v>
      </c>
      <c r="F69" s="72"/>
      <c r="G69" s="72"/>
      <c r="H69" s="72"/>
      <c r="I69" s="189"/>
      <c r="J69" s="72"/>
      <c r="K69" s="72"/>
      <c r="L69" s="70"/>
    </row>
    <row r="70" s="1" customFormat="1" ht="6.96" customHeight="1">
      <c r="B70" s="44"/>
      <c r="C70" s="72"/>
      <c r="D70" s="72"/>
      <c r="E70" s="72"/>
      <c r="F70" s="72"/>
      <c r="G70" s="72"/>
      <c r="H70" s="72"/>
      <c r="I70" s="189"/>
      <c r="J70" s="72"/>
      <c r="K70" s="72"/>
      <c r="L70" s="70"/>
    </row>
    <row r="71" s="1" customFormat="1" ht="18" customHeight="1">
      <c r="B71" s="44"/>
      <c r="C71" s="74" t="s">
        <v>25</v>
      </c>
      <c r="D71" s="72"/>
      <c r="E71" s="72"/>
      <c r="F71" s="191" t="str">
        <f>F12</f>
        <v xml:space="preserve"> </v>
      </c>
      <c r="G71" s="72"/>
      <c r="H71" s="72"/>
      <c r="I71" s="192" t="s">
        <v>27</v>
      </c>
      <c r="J71" s="83" t="str">
        <f>IF(J12="","",J12)</f>
        <v>26. 10. 2016</v>
      </c>
      <c r="K71" s="72"/>
      <c r="L71" s="70"/>
    </row>
    <row r="72" s="1" customFormat="1" ht="6.96" customHeight="1">
      <c r="B72" s="44"/>
      <c r="C72" s="72"/>
      <c r="D72" s="72"/>
      <c r="E72" s="72"/>
      <c r="F72" s="72"/>
      <c r="G72" s="72"/>
      <c r="H72" s="72"/>
      <c r="I72" s="189"/>
      <c r="J72" s="72"/>
      <c r="K72" s="72"/>
      <c r="L72" s="70"/>
    </row>
    <row r="73" s="1" customFormat="1">
      <c r="B73" s="44"/>
      <c r="C73" s="74" t="s">
        <v>31</v>
      </c>
      <c r="D73" s="72"/>
      <c r="E73" s="72"/>
      <c r="F73" s="191" t="str">
        <f>E15</f>
        <v>SOUE, Vejprnická 56, 318 00 Plzeň</v>
      </c>
      <c r="G73" s="72"/>
      <c r="H73" s="72"/>
      <c r="I73" s="192" t="s">
        <v>37</v>
      </c>
      <c r="J73" s="191" t="str">
        <f>E21</f>
        <v>Luboš Beneda, Čižická 279,332 09 Štěnovice</v>
      </c>
      <c r="K73" s="72"/>
      <c r="L73" s="70"/>
    </row>
    <row r="74" s="1" customFormat="1" ht="14.4" customHeight="1">
      <c r="B74" s="44"/>
      <c r="C74" s="74" t="s">
        <v>35</v>
      </c>
      <c r="D74" s="72"/>
      <c r="E74" s="72"/>
      <c r="F74" s="191" t="str">
        <f>IF(E18="","",E18)</f>
        <v/>
      </c>
      <c r="G74" s="72"/>
      <c r="H74" s="72"/>
      <c r="I74" s="189"/>
      <c r="J74" s="72"/>
      <c r="K74" s="72"/>
      <c r="L74" s="70"/>
    </row>
    <row r="75" s="1" customFormat="1" ht="10.32" customHeight="1">
      <c r="B75" s="44"/>
      <c r="C75" s="72"/>
      <c r="D75" s="72"/>
      <c r="E75" s="72"/>
      <c r="F75" s="72"/>
      <c r="G75" s="72"/>
      <c r="H75" s="72"/>
      <c r="I75" s="189"/>
      <c r="J75" s="72"/>
      <c r="K75" s="72"/>
      <c r="L75" s="70"/>
    </row>
    <row r="76" s="9" customFormat="1" ht="29.28" customHeight="1">
      <c r="B76" s="193"/>
      <c r="C76" s="194" t="s">
        <v>139</v>
      </c>
      <c r="D76" s="195" t="s">
        <v>63</v>
      </c>
      <c r="E76" s="195" t="s">
        <v>59</v>
      </c>
      <c r="F76" s="195" t="s">
        <v>140</v>
      </c>
      <c r="G76" s="195" t="s">
        <v>141</v>
      </c>
      <c r="H76" s="195" t="s">
        <v>142</v>
      </c>
      <c r="I76" s="196" t="s">
        <v>143</v>
      </c>
      <c r="J76" s="195" t="s">
        <v>102</v>
      </c>
      <c r="K76" s="197" t="s">
        <v>144</v>
      </c>
      <c r="L76" s="198"/>
      <c r="M76" s="100" t="s">
        <v>145</v>
      </c>
      <c r="N76" s="101" t="s">
        <v>48</v>
      </c>
      <c r="O76" s="101" t="s">
        <v>146</v>
      </c>
      <c r="P76" s="101" t="s">
        <v>147</v>
      </c>
      <c r="Q76" s="101" t="s">
        <v>148</v>
      </c>
      <c r="R76" s="101" t="s">
        <v>149</v>
      </c>
      <c r="S76" s="101" t="s">
        <v>150</v>
      </c>
      <c r="T76" s="102" t="s">
        <v>151</v>
      </c>
    </row>
    <row r="77" s="1" customFormat="1" ht="29.28" customHeight="1">
      <c r="B77" s="44"/>
      <c r="C77" s="106" t="s">
        <v>103</v>
      </c>
      <c r="D77" s="72"/>
      <c r="E77" s="72"/>
      <c r="F77" s="72"/>
      <c r="G77" s="72"/>
      <c r="H77" s="72"/>
      <c r="I77" s="189"/>
      <c r="J77" s="199">
        <f>BK77</f>
        <v>0</v>
      </c>
      <c r="K77" s="72"/>
      <c r="L77" s="70"/>
      <c r="M77" s="103"/>
      <c r="N77" s="104"/>
      <c r="O77" s="104"/>
      <c r="P77" s="200">
        <f>P78</f>
        <v>0</v>
      </c>
      <c r="Q77" s="104"/>
      <c r="R77" s="200">
        <f>R78</f>
        <v>0</v>
      </c>
      <c r="S77" s="104"/>
      <c r="T77" s="201">
        <f>T78</f>
        <v>0</v>
      </c>
      <c r="AT77" s="22" t="s">
        <v>77</v>
      </c>
      <c r="AU77" s="22" t="s">
        <v>104</v>
      </c>
      <c r="BK77" s="202">
        <f>BK78</f>
        <v>0</v>
      </c>
    </row>
    <row r="78" s="10" customFormat="1" ht="37.44" customHeight="1">
      <c r="B78" s="203"/>
      <c r="C78" s="204"/>
      <c r="D78" s="205" t="s">
        <v>77</v>
      </c>
      <c r="E78" s="206" t="s">
        <v>1531</v>
      </c>
      <c r="F78" s="206" t="s">
        <v>1532</v>
      </c>
      <c r="G78" s="204"/>
      <c r="H78" s="204"/>
      <c r="I78" s="207"/>
      <c r="J78" s="208">
        <f>BK78</f>
        <v>0</v>
      </c>
      <c r="K78" s="204"/>
      <c r="L78" s="209"/>
      <c r="M78" s="210"/>
      <c r="N78" s="211"/>
      <c r="O78" s="211"/>
      <c r="P78" s="212">
        <f>SUM(P79:P83)</f>
        <v>0</v>
      </c>
      <c r="Q78" s="211"/>
      <c r="R78" s="212">
        <f>SUM(R79:R83)</f>
        <v>0</v>
      </c>
      <c r="S78" s="211"/>
      <c r="T78" s="213">
        <f>SUM(T79:T83)</f>
        <v>0</v>
      </c>
      <c r="AR78" s="214" t="s">
        <v>185</v>
      </c>
      <c r="AT78" s="215" t="s">
        <v>77</v>
      </c>
      <c r="AU78" s="215" t="s">
        <v>78</v>
      </c>
      <c r="AY78" s="214" t="s">
        <v>154</v>
      </c>
      <c r="BK78" s="216">
        <f>SUM(BK79:BK83)</f>
        <v>0</v>
      </c>
    </row>
    <row r="79" s="1" customFormat="1" ht="38.25" customHeight="1">
      <c r="B79" s="44"/>
      <c r="C79" s="219" t="s">
        <v>24</v>
      </c>
      <c r="D79" s="219" t="s">
        <v>157</v>
      </c>
      <c r="E79" s="220" t="s">
        <v>1533</v>
      </c>
      <c r="F79" s="221" t="s">
        <v>1534</v>
      </c>
      <c r="G79" s="222" t="s">
        <v>1535</v>
      </c>
      <c r="H79" s="223">
        <v>1</v>
      </c>
      <c r="I79" s="224"/>
      <c r="J79" s="225">
        <f>ROUND(I79*H79,2)</f>
        <v>0</v>
      </c>
      <c r="K79" s="221" t="s">
        <v>921</v>
      </c>
      <c r="L79" s="70"/>
      <c r="M79" s="226" t="s">
        <v>22</v>
      </c>
      <c r="N79" s="227" t="s">
        <v>49</v>
      </c>
      <c r="O79" s="45"/>
      <c r="P79" s="228">
        <f>O79*H79</f>
        <v>0</v>
      </c>
      <c r="Q79" s="228">
        <v>0</v>
      </c>
      <c r="R79" s="228">
        <f>Q79*H79</f>
        <v>0</v>
      </c>
      <c r="S79" s="228">
        <v>0</v>
      </c>
      <c r="T79" s="229">
        <f>S79*H79</f>
        <v>0</v>
      </c>
      <c r="AR79" s="22" t="s">
        <v>1536</v>
      </c>
      <c r="AT79" s="22" t="s">
        <v>157</v>
      </c>
      <c r="AU79" s="22" t="s">
        <v>24</v>
      </c>
      <c r="AY79" s="22" t="s">
        <v>154</v>
      </c>
      <c r="BE79" s="230">
        <f>IF(N79="základní",J79,0)</f>
        <v>0</v>
      </c>
      <c r="BF79" s="230">
        <f>IF(N79="snížená",J79,0)</f>
        <v>0</v>
      </c>
      <c r="BG79" s="230">
        <f>IF(N79="zákl. přenesená",J79,0)</f>
        <v>0</v>
      </c>
      <c r="BH79" s="230">
        <f>IF(N79="sníž. přenesená",J79,0)</f>
        <v>0</v>
      </c>
      <c r="BI79" s="230">
        <f>IF(N79="nulová",J79,0)</f>
        <v>0</v>
      </c>
      <c r="BJ79" s="22" t="s">
        <v>24</v>
      </c>
      <c r="BK79" s="230">
        <f>ROUND(I79*H79,2)</f>
        <v>0</v>
      </c>
      <c r="BL79" s="22" t="s">
        <v>1536</v>
      </c>
      <c r="BM79" s="22" t="s">
        <v>1537</v>
      </c>
    </row>
    <row r="80" s="1" customFormat="1" ht="16.5" customHeight="1">
      <c r="B80" s="44"/>
      <c r="C80" s="219" t="s">
        <v>87</v>
      </c>
      <c r="D80" s="219" t="s">
        <v>157</v>
      </c>
      <c r="E80" s="220" t="s">
        <v>1538</v>
      </c>
      <c r="F80" s="221" t="s">
        <v>1539</v>
      </c>
      <c r="G80" s="222" t="s">
        <v>1535</v>
      </c>
      <c r="H80" s="223">
        <v>1</v>
      </c>
      <c r="I80" s="224"/>
      <c r="J80" s="225">
        <f>ROUND(I80*H80,2)</f>
        <v>0</v>
      </c>
      <c r="K80" s="221" t="s">
        <v>921</v>
      </c>
      <c r="L80" s="70"/>
      <c r="M80" s="226" t="s">
        <v>22</v>
      </c>
      <c r="N80" s="227" t="s">
        <v>49</v>
      </c>
      <c r="O80" s="45"/>
      <c r="P80" s="228">
        <f>O80*H80</f>
        <v>0</v>
      </c>
      <c r="Q80" s="228">
        <v>0</v>
      </c>
      <c r="R80" s="228">
        <f>Q80*H80</f>
        <v>0</v>
      </c>
      <c r="S80" s="228">
        <v>0</v>
      </c>
      <c r="T80" s="229">
        <f>S80*H80</f>
        <v>0</v>
      </c>
      <c r="AR80" s="22" t="s">
        <v>1536</v>
      </c>
      <c r="AT80" s="22" t="s">
        <v>157</v>
      </c>
      <c r="AU80" s="22" t="s">
        <v>24</v>
      </c>
      <c r="AY80" s="22" t="s">
        <v>154</v>
      </c>
      <c r="BE80" s="230">
        <f>IF(N80="základní",J80,0)</f>
        <v>0</v>
      </c>
      <c r="BF80" s="230">
        <f>IF(N80="snížená",J80,0)</f>
        <v>0</v>
      </c>
      <c r="BG80" s="230">
        <f>IF(N80="zákl. přenesená",J80,0)</f>
        <v>0</v>
      </c>
      <c r="BH80" s="230">
        <f>IF(N80="sníž. přenesená",J80,0)</f>
        <v>0</v>
      </c>
      <c r="BI80" s="230">
        <f>IF(N80="nulová",J80,0)</f>
        <v>0</v>
      </c>
      <c r="BJ80" s="22" t="s">
        <v>24</v>
      </c>
      <c r="BK80" s="230">
        <f>ROUND(I80*H80,2)</f>
        <v>0</v>
      </c>
      <c r="BL80" s="22" t="s">
        <v>1536</v>
      </c>
      <c r="BM80" s="22" t="s">
        <v>1540</v>
      </c>
    </row>
    <row r="81" s="1" customFormat="1" ht="25.5" customHeight="1">
      <c r="B81" s="44"/>
      <c r="C81" s="219" t="s">
        <v>155</v>
      </c>
      <c r="D81" s="219" t="s">
        <v>157</v>
      </c>
      <c r="E81" s="220" t="s">
        <v>1541</v>
      </c>
      <c r="F81" s="221" t="s">
        <v>1542</v>
      </c>
      <c r="G81" s="222" t="s">
        <v>1535</v>
      </c>
      <c r="H81" s="223">
        <v>1</v>
      </c>
      <c r="I81" s="224"/>
      <c r="J81" s="225">
        <f>ROUND(I81*H81,2)</f>
        <v>0</v>
      </c>
      <c r="K81" s="221" t="s">
        <v>921</v>
      </c>
      <c r="L81" s="70"/>
      <c r="M81" s="226" t="s">
        <v>22</v>
      </c>
      <c r="N81" s="227" t="s">
        <v>49</v>
      </c>
      <c r="O81" s="45"/>
      <c r="P81" s="228">
        <f>O81*H81</f>
        <v>0</v>
      </c>
      <c r="Q81" s="228">
        <v>0</v>
      </c>
      <c r="R81" s="228">
        <f>Q81*H81</f>
        <v>0</v>
      </c>
      <c r="S81" s="228">
        <v>0</v>
      </c>
      <c r="T81" s="229">
        <f>S81*H81</f>
        <v>0</v>
      </c>
      <c r="AR81" s="22" t="s">
        <v>1536</v>
      </c>
      <c r="AT81" s="22" t="s">
        <v>157</v>
      </c>
      <c r="AU81" s="22" t="s">
        <v>24</v>
      </c>
      <c r="AY81" s="22" t="s">
        <v>154</v>
      </c>
      <c r="BE81" s="230">
        <f>IF(N81="základní",J81,0)</f>
        <v>0</v>
      </c>
      <c r="BF81" s="230">
        <f>IF(N81="snížená",J81,0)</f>
        <v>0</v>
      </c>
      <c r="BG81" s="230">
        <f>IF(N81="zákl. přenesená",J81,0)</f>
        <v>0</v>
      </c>
      <c r="BH81" s="230">
        <f>IF(N81="sníž. přenesená",J81,0)</f>
        <v>0</v>
      </c>
      <c r="BI81" s="230">
        <f>IF(N81="nulová",J81,0)</f>
        <v>0</v>
      </c>
      <c r="BJ81" s="22" t="s">
        <v>24</v>
      </c>
      <c r="BK81" s="230">
        <f>ROUND(I81*H81,2)</f>
        <v>0</v>
      </c>
      <c r="BL81" s="22" t="s">
        <v>1536</v>
      </c>
      <c r="BM81" s="22" t="s">
        <v>1543</v>
      </c>
    </row>
    <row r="82" s="1" customFormat="1" ht="25.5" customHeight="1">
      <c r="B82" s="44"/>
      <c r="C82" s="219" t="s">
        <v>162</v>
      </c>
      <c r="D82" s="219" t="s">
        <v>157</v>
      </c>
      <c r="E82" s="220" t="s">
        <v>1544</v>
      </c>
      <c r="F82" s="221" t="s">
        <v>1545</v>
      </c>
      <c r="G82" s="222" t="s">
        <v>1535</v>
      </c>
      <c r="H82" s="223">
        <v>1</v>
      </c>
      <c r="I82" s="224"/>
      <c r="J82" s="225">
        <f>ROUND(I82*H82,2)</f>
        <v>0</v>
      </c>
      <c r="K82" s="221" t="s">
        <v>921</v>
      </c>
      <c r="L82" s="70"/>
      <c r="M82" s="226" t="s">
        <v>22</v>
      </c>
      <c r="N82" s="227" t="s">
        <v>49</v>
      </c>
      <c r="O82" s="45"/>
      <c r="P82" s="228">
        <f>O82*H82</f>
        <v>0</v>
      </c>
      <c r="Q82" s="228">
        <v>0</v>
      </c>
      <c r="R82" s="228">
        <f>Q82*H82</f>
        <v>0</v>
      </c>
      <c r="S82" s="228">
        <v>0</v>
      </c>
      <c r="T82" s="229">
        <f>S82*H82</f>
        <v>0</v>
      </c>
      <c r="AR82" s="22" t="s">
        <v>1536</v>
      </c>
      <c r="AT82" s="22" t="s">
        <v>157</v>
      </c>
      <c r="AU82" s="22" t="s">
        <v>24</v>
      </c>
      <c r="AY82" s="22" t="s">
        <v>154</v>
      </c>
      <c r="BE82" s="230">
        <f>IF(N82="základní",J82,0)</f>
        <v>0</v>
      </c>
      <c r="BF82" s="230">
        <f>IF(N82="snížená",J82,0)</f>
        <v>0</v>
      </c>
      <c r="BG82" s="230">
        <f>IF(N82="zákl. přenesená",J82,0)</f>
        <v>0</v>
      </c>
      <c r="BH82" s="230">
        <f>IF(N82="sníž. přenesená",J82,0)</f>
        <v>0</v>
      </c>
      <c r="BI82" s="230">
        <f>IF(N82="nulová",J82,0)</f>
        <v>0</v>
      </c>
      <c r="BJ82" s="22" t="s">
        <v>24</v>
      </c>
      <c r="BK82" s="230">
        <f>ROUND(I82*H82,2)</f>
        <v>0</v>
      </c>
      <c r="BL82" s="22" t="s">
        <v>1536</v>
      </c>
      <c r="BM82" s="22" t="s">
        <v>1546</v>
      </c>
    </row>
    <row r="83" s="1" customFormat="1" ht="25.5" customHeight="1">
      <c r="B83" s="44"/>
      <c r="C83" s="219" t="s">
        <v>185</v>
      </c>
      <c r="D83" s="219" t="s">
        <v>157</v>
      </c>
      <c r="E83" s="220" t="s">
        <v>1547</v>
      </c>
      <c r="F83" s="221" t="s">
        <v>1548</v>
      </c>
      <c r="G83" s="222" t="s">
        <v>1535</v>
      </c>
      <c r="H83" s="223">
        <v>1</v>
      </c>
      <c r="I83" s="224"/>
      <c r="J83" s="225">
        <f>ROUND(I83*H83,2)</f>
        <v>0</v>
      </c>
      <c r="K83" s="221" t="s">
        <v>921</v>
      </c>
      <c r="L83" s="70"/>
      <c r="M83" s="226" t="s">
        <v>22</v>
      </c>
      <c r="N83" s="266" t="s">
        <v>49</v>
      </c>
      <c r="O83" s="267"/>
      <c r="P83" s="268">
        <f>O83*H83</f>
        <v>0</v>
      </c>
      <c r="Q83" s="268">
        <v>0</v>
      </c>
      <c r="R83" s="268">
        <f>Q83*H83</f>
        <v>0</v>
      </c>
      <c r="S83" s="268">
        <v>0</v>
      </c>
      <c r="T83" s="269">
        <f>S83*H83</f>
        <v>0</v>
      </c>
      <c r="AR83" s="22" t="s">
        <v>1536</v>
      </c>
      <c r="AT83" s="22" t="s">
        <v>157</v>
      </c>
      <c r="AU83" s="22" t="s">
        <v>24</v>
      </c>
      <c r="AY83" s="22" t="s">
        <v>154</v>
      </c>
      <c r="BE83" s="230">
        <f>IF(N83="základní",J83,0)</f>
        <v>0</v>
      </c>
      <c r="BF83" s="230">
        <f>IF(N83="snížená",J83,0)</f>
        <v>0</v>
      </c>
      <c r="BG83" s="230">
        <f>IF(N83="zákl. přenesená",J83,0)</f>
        <v>0</v>
      </c>
      <c r="BH83" s="230">
        <f>IF(N83="sníž. přenesená",J83,0)</f>
        <v>0</v>
      </c>
      <c r="BI83" s="230">
        <f>IF(N83="nulová",J83,0)</f>
        <v>0</v>
      </c>
      <c r="BJ83" s="22" t="s">
        <v>24</v>
      </c>
      <c r="BK83" s="230">
        <f>ROUND(I83*H83,2)</f>
        <v>0</v>
      </c>
      <c r="BL83" s="22" t="s">
        <v>1536</v>
      </c>
      <c r="BM83" s="22" t="s">
        <v>1549</v>
      </c>
    </row>
    <row r="84" s="1" customFormat="1" ht="6.96" customHeight="1">
      <c r="B84" s="65"/>
      <c r="C84" s="66"/>
      <c r="D84" s="66"/>
      <c r="E84" s="66"/>
      <c r="F84" s="66"/>
      <c r="G84" s="66"/>
      <c r="H84" s="66"/>
      <c r="I84" s="164"/>
      <c r="J84" s="66"/>
      <c r="K84" s="66"/>
      <c r="L84" s="70"/>
    </row>
  </sheetData>
  <sheetProtection sheet="1" autoFilter="0" formatColumns="0" formatRows="0" objects="1" scenarios="1" spinCount="100000" saltValue="UdrHzaDHma6bGxhz7uMblfWNGjOQ5fXYR8ju828XQD0H0c55eEKf9wJIZqmSXDtSnVfnkq3cDrbNyU1LWYw8Fw==" hashValue="Za0OjbB3MsQPEn5B/uog30j+b55xeWROIl0GJqWY3A7RkSK7Rs6o7xGcDcNkgUTVLFTlW3TExtWoIl18mXzWag==" algorithmName="SHA-512" password="CC35"/>
  <autoFilter ref="C76:K83"/>
  <mergeCells count="10">
    <mergeCell ref="E7:H7"/>
    <mergeCell ref="E9:H9"/>
    <mergeCell ref="E24:H24"/>
    <mergeCell ref="E45:H45"/>
    <mergeCell ref="E47:H47"/>
    <mergeCell ref="J51:J52"/>
    <mergeCell ref="E67:H67"/>
    <mergeCell ref="E69:H69"/>
    <mergeCell ref="G1:H1"/>
    <mergeCell ref="L2:V2"/>
  </mergeCells>
  <hyperlinks>
    <hyperlink ref="F1:G1" location="C2" display="1) Krycí list soupisu"/>
    <hyperlink ref="G1:H1" location="C54" display="2) Rekapitulace"/>
    <hyperlink ref="J1" location="C76"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270" customWidth="1"/>
    <col min="2" max="2" width="1.664063" style="270" customWidth="1"/>
    <col min="3" max="4" width="5" style="270" customWidth="1"/>
    <col min="5" max="5" width="11.67" style="270" customWidth="1"/>
    <col min="6" max="6" width="9.17" style="270" customWidth="1"/>
    <col min="7" max="7" width="5" style="270" customWidth="1"/>
    <col min="8" max="8" width="77.83" style="270" customWidth="1"/>
    <col min="9" max="10" width="20" style="270" customWidth="1"/>
    <col min="11" max="11" width="1.664063" style="270" customWidth="1"/>
  </cols>
  <sheetData>
    <row r="1" ht="37.5" customHeight="1"/>
    <row r="2" ht="7.5" customHeight="1">
      <c r="B2" s="271"/>
      <c r="C2" s="272"/>
      <c r="D2" s="272"/>
      <c r="E2" s="272"/>
      <c r="F2" s="272"/>
      <c r="G2" s="272"/>
      <c r="H2" s="272"/>
      <c r="I2" s="272"/>
      <c r="J2" s="272"/>
      <c r="K2" s="273"/>
    </row>
    <row r="3" s="13" customFormat="1" ht="45" customHeight="1">
      <c r="B3" s="274"/>
      <c r="C3" s="275" t="s">
        <v>1550</v>
      </c>
      <c r="D3" s="275"/>
      <c r="E3" s="275"/>
      <c r="F3" s="275"/>
      <c r="G3" s="275"/>
      <c r="H3" s="275"/>
      <c r="I3" s="275"/>
      <c r="J3" s="275"/>
      <c r="K3" s="276"/>
    </row>
    <row r="4" ht="25.5" customHeight="1">
      <c r="B4" s="277"/>
      <c r="C4" s="278" t="s">
        <v>1551</v>
      </c>
      <c r="D4" s="278"/>
      <c r="E4" s="278"/>
      <c r="F4" s="278"/>
      <c r="G4" s="278"/>
      <c r="H4" s="278"/>
      <c r="I4" s="278"/>
      <c r="J4" s="278"/>
      <c r="K4" s="279"/>
    </row>
    <row r="5" ht="5.25" customHeight="1">
      <c r="B5" s="277"/>
      <c r="C5" s="280"/>
      <c r="D5" s="280"/>
      <c r="E5" s="280"/>
      <c r="F5" s="280"/>
      <c r="G5" s="280"/>
      <c r="H5" s="280"/>
      <c r="I5" s="280"/>
      <c r="J5" s="280"/>
      <c r="K5" s="279"/>
    </row>
    <row r="6" ht="15" customHeight="1">
      <c r="B6" s="277"/>
      <c r="C6" s="281" t="s">
        <v>1552</v>
      </c>
      <c r="D6" s="281"/>
      <c r="E6" s="281"/>
      <c r="F6" s="281"/>
      <c r="G6" s="281"/>
      <c r="H6" s="281"/>
      <c r="I6" s="281"/>
      <c r="J6" s="281"/>
      <c r="K6" s="279"/>
    </row>
    <row r="7" ht="15" customHeight="1">
      <c r="B7" s="282"/>
      <c r="C7" s="281" t="s">
        <v>1553</v>
      </c>
      <c r="D7" s="281"/>
      <c r="E7" s="281"/>
      <c r="F7" s="281"/>
      <c r="G7" s="281"/>
      <c r="H7" s="281"/>
      <c r="I7" s="281"/>
      <c r="J7" s="281"/>
      <c r="K7" s="279"/>
    </row>
    <row r="8" ht="12.75" customHeight="1">
      <c r="B8" s="282"/>
      <c r="C8" s="281"/>
      <c r="D8" s="281"/>
      <c r="E8" s="281"/>
      <c r="F8" s="281"/>
      <c r="G8" s="281"/>
      <c r="H8" s="281"/>
      <c r="I8" s="281"/>
      <c r="J8" s="281"/>
      <c r="K8" s="279"/>
    </row>
    <row r="9" ht="15" customHeight="1">
      <c r="B9" s="282"/>
      <c r="C9" s="281" t="s">
        <v>1554</v>
      </c>
      <c r="D9" s="281"/>
      <c r="E9" s="281"/>
      <c r="F9" s="281"/>
      <c r="G9" s="281"/>
      <c r="H9" s="281"/>
      <c r="I9" s="281"/>
      <c r="J9" s="281"/>
      <c r="K9" s="279"/>
    </row>
    <row r="10" ht="15" customHeight="1">
      <c r="B10" s="282"/>
      <c r="C10" s="281"/>
      <c r="D10" s="281" t="s">
        <v>1555</v>
      </c>
      <c r="E10" s="281"/>
      <c r="F10" s="281"/>
      <c r="G10" s="281"/>
      <c r="H10" s="281"/>
      <c r="I10" s="281"/>
      <c r="J10" s="281"/>
      <c r="K10" s="279"/>
    </row>
    <row r="11" ht="15" customHeight="1">
      <c r="B11" s="282"/>
      <c r="C11" s="283"/>
      <c r="D11" s="281" t="s">
        <v>1556</v>
      </c>
      <c r="E11" s="281"/>
      <c r="F11" s="281"/>
      <c r="G11" s="281"/>
      <c r="H11" s="281"/>
      <c r="I11" s="281"/>
      <c r="J11" s="281"/>
      <c r="K11" s="279"/>
    </row>
    <row r="12" ht="12.75" customHeight="1">
      <c r="B12" s="282"/>
      <c r="C12" s="283"/>
      <c r="D12" s="283"/>
      <c r="E12" s="283"/>
      <c r="F12" s="283"/>
      <c r="G12" s="283"/>
      <c r="H12" s="283"/>
      <c r="I12" s="283"/>
      <c r="J12" s="283"/>
      <c r="K12" s="279"/>
    </row>
    <row r="13" ht="15" customHeight="1">
      <c r="B13" s="282"/>
      <c r="C13" s="283"/>
      <c r="D13" s="281" t="s">
        <v>1557</v>
      </c>
      <c r="E13" s="281"/>
      <c r="F13" s="281"/>
      <c r="G13" s="281"/>
      <c r="H13" s="281"/>
      <c r="I13" s="281"/>
      <c r="J13" s="281"/>
      <c r="K13" s="279"/>
    </row>
    <row r="14" ht="15" customHeight="1">
      <c r="B14" s="282"/>
      <c r="C14" s="283"/>
      <c r="D14" s="281" t="s">
        <v>1558</v>
      </c>
      <c r="E14" s="281"/>
      <c r="F14" s="281"/>
      <c r="G14" s="281"/>
      <c r="H14" s="281"/>
      <c r="I14" s="281"/>
      <c r="J14" s="281"/>
      <c r="K14" s="279"/>
    </row>
    <row r="15" ht="15" customHeight="1">
      <c r="B15" s="282"/>
      <c r="C15" s="283"/>
      <c r="D15" s="281" t="s">
        <v>1559</v>
      </c>
      <c r="E15" s="281"/>
      <c r="F15" s="281"/>
      <c r="G15" s="281"/>
      <c r="H15" s="281"/>
      <c r="I15" s="281"/>
      <c r="J15" s="281"/>
      <c r="K15" s="279"/>
    </row>
    <row r="16" ht="15" customHeight="1">
      <c r="B16" s="282"/>
      <c r="C16" s="283"/>
      <c r="D16" s="283"/>
      <c r="E16" s="284" t="s">
        <v>85</v>
      </c>
      <c r="F16" s="281" t="s">
        <v>1560</v>
      </c>
      <c r="G16" s="281"/>
      <c r="H16" s="281"/>
      <c r="I16" s="281"/>
      <c r="J16" s="281"/>
      <c r="K16" s="279"/>
    </row>
    <row r="17" ht="15" customHeight="1">
      <c r="B17" s="282"/>
      <c r="C17" s="283"/>
      <c r="D17" s="283"/>
      <c r="E17" s="284" t="s">
        <v>1561</v>
      </c>
      <c r="F17" s="281" t="s">
        <v>1562</v>
      </c>
      <c r="G17" s="281"/>
      <c r="H17" s="281"/>
      <c r="I17" s="281"/>
      <c r="J17" s="281"/>
      <c r="K17" s="279"/>
    </row>
    <row r="18" ht="15" customHeight="1">
      <c r="B18" s="282"/>
      <c r="C18" s="283"/>
      <c r="D18" s="283"/>
      <c r="E18" s="284" t="s">
        <v>1563</v>
      </c>
      <c r="F18" s="281" t="s">
        <v>1564</v>
      </c>
      <c r="G18" s="281"/>
      <c r="H18" s="281"/>
      <c r="I18" s="281"/>
      <c r="J18" s="281"/>
      <c r="K18" s="279"/>
    </row>
    <row r="19" ht="15" customHeight="1">
      <c r="B19" s="282"/>
      <c r="C19" s="283"/>
      <c r="D19" s="283"/>
      <c r="E19" s="284" t="s">
        <v>90</v>
      </c>
      <c r="F19" s="281" t="s">
        <v>89</v>
      </c>
      <c r="G19" s="281"/>
      <c r="H19" s="281"/>
      <c r="I19" s="281"/>
      <c r="J19" s="281"/>
      <c r="K19" s="279"/>
    </row>
    <row r="20" ht="15" customHeight="1">
      <c r="B20" s="282"/>
      <c r="C20" s="283"/>
      <c r="D20" s="283"/>
      <c r="E20" s="284" t="s">
        <v>1565</v>
      </c>
      <c r="F20" s="281" t="s">
        <v>1566</v>
      </c>
      <c r="G20" s="281"/>
      <c r="H20" s="281"/>
      <c r="I20" s="281"/>
      <c r="J20" s="281"/>
      <c r="K20" s="279"/>
    </row>
    <row r="21" ht="15" customHeight="1">
      <c r="B21" s="282"/>
      <c r="C21" s="283"/>
      <c r="D21" s="283"/>
      <c r="E21" s="284" t="s">
        <v>1567</v>
      </c>
      <c r="F21" s="281" t="s">
        <v>1568</v>
      </c>
      <c r="G21" s="281"/>
      <c r="H21" s="281"/>
      <c r="I21" s="281"/>
      <c r="J21" s="281"/>
      <c r="K21" s="279"/>
    </row>
    <row r="22" ht="12.75" customHeight="1">
      <c r="B22" s="282"/>
      <c r="C22" s="283"/>
      <c r="D22" s="283"/>
      <c r="E22" s="283"/>
      <c r="F22" s="283"/>
      <c r="G22" s="283"/>
      <c r="H22" s="283"/>
      <c r="I22" s="283"/>
      <c r="J22" s="283"/>
      <c r="K22" s="279"/>
    </row>
    <row r="23" ht="15" customHeight="1">
      <c r="B23" s="282"/>
      <c r="C23" s="281" t="s">
        <v>1569</v>
      </c>
      <c r="D23" s="281"/>
      <c r="E23" s="281"/>
      <c r="F23" s="281"/>
      <c r="G23" s="281"/>
      <c r="H23" s="281"/>
      <c r="I23" s="281"/>
      <c r="J23" s="281"/>
      <c r="K23" s="279"/>
    </row>
    <row r="24" ht="15" customHeight="1">
      <c r="B24" s="282"/>
      <c r="C24" s="281" t="s">
        <v>1570</v>
      </c>
      <c r="D24" s="281"/>
      <c r="E24" s="281"/>
      <c r="F24" s="281"/>
      <c r="G24" s="281"/>
      <c r="H24" s="281"/>
      <c r="I24" s="281"/>
      <c r="J24" s="281"/>
      <c r="K24" s="279"/>
    </row>
    <row r="25" ht="15" customHeight="1">
      <c r="B25" s="282"/>
      <c r="C25" s="281"/>
      <c r="D25" s="281" t="s">
        <v>1571</v>
      </c>
      <c r="E25" s="281"/>
      <c r="F25" s="281"/>
      <c r="G25" s="281"/>
      <c r="H25" s="281"/>
      <c r="I25" s="281"/>
      <c r="J25" s="281"/>
      <c r="K25" s="279"/>
    </row>
    <row r="26" ht="15" customHeight="1">
      <c r="B26" s="282"/>
      <c r="C26" s="283"/>
      <c r="D26" s="281" t="s">
        <v>1572</v>
      </c>
      <c r="E26" s="281"/>
      <c r="F26" s="281"/>
      <c r="G26" s="281"/>
      <c r="H26" s="281"/>
      <c r="I26" s="281"/>
      <c r="J26" s="281"/>
      <c r="K26" s="279"/>
    </row>
    <row r="27" ht="12.75" customHeight="1">
      <c r="B27" s="282"/>
      <c r="C27" s="283"/>
      <c r="D27" s="283"/>
      <c r="E27" s="283"/>
      <c r="F27" s="283"/>
      <c r="G27" s="283"/>
      <c r="H27" s="283"/>
      <c r="I27" s="283"/>
      <c r="J27" s="283"/>
      <c r="K27" s="279"/>
    </row>
    <row r="28" ht="15" customHeight="1">
      <c r="B28" s="282"/>
      <c r="C28" s="283"/>
      <c r="D28" s="281" t="s">
        <v>1573</v>
      </c>
      <c r="E28" s="281"/>
      <c r="F28" s="281"/>
      <c r="G28" s="281"/>
      <c r="H28" s="281"/>
      <c r="I28" s="281"/>
      <c r="J28" s="281"/>
      <c r="K28" s="279"/>
    </row>
    <row r="29" ht="15" customHeight="1">
      <c r="B29" s="282"/>
      <c r="C29" s="283"/>
      <c r="D29" s="281" t="s">
        <v>1574</v>
      </c>
      <c r="E29" s="281"/>
      <c r="F29" s="281"/>
      <c r="G29" s="281"/>
      <c r="H29" s="281"/>
      <c r="I29" s="281"/>
      <c r="J29" s="281"/>
      <c r="K29" s="279"/>
    </row>
    <row r="30" ht="12.75" customHeight="1">
      <c r="B30" s="282"/>
      <c r="C30" s="283"/>
      <c r="D30" s="283"/>
      <c r="E30" s="283"/>
      <c r="F30" s="283"/>
      <c r="G30" s="283"/>
      <c r="H30" s="283"/>
      <c r="I30" s="283"/>
      <c r="J30" s="283"/>
      <c r="K30" s="279"/>
    </row>
    <row r="31" ht="15" customHeight="1">
      <c r="B31" s="282"/>
      <c r="C31" s="283"/>
      <c r="D31" s="281" t="s">
        <v>1575</v>
      </c>
      <c r="E31" s="281"/>
      <c r="F31" s="281"/>
      <c r="G31" s="281"/>
      <c r="H31" s="281"/>
      <c r="I31" s="281"/>
      <c r="J31" s="281"/>
      <c r="K31" s="279"/>
    </row>
    <row r="32" ht="15" customHeight="1">
      <c r="B32" s="282"/>
      <c r="C32" s="283"/>
      <c r="D32" s="281" t="s">
        <v>1576</v>
      </c>
      <c r="E32" s="281"/>
      <c r="F32" s="281"/>
      <c r="G32" s="281"/>
      <c r="H32" s="281"/>
      <c r="I32" s="281"/>
      <c r="J32" s="281"/>
      <c r="K32" s="279"/>
    </row>
    <row r="33" ht="15" customHeight="1">
      <c r="B33" s="282"/>
      <c r="C33" s="283"/>
      <c r="D33" s="281" t="s">
        <v>1577</v>
      </c>
      <c r="E33" s="281"/>
      <c r="F33" s="281"/>
      <c r="G33" s="281"/>
      <c r="H33" s="281"/>
      <c r="I33" s="281"/>
      <c r="J33" s="281"/>
      <c r="K33" s="279"/>
    </row>
    <row r="34" ht="15" customHeight="1">
      <c r="B34" s="282"/>
      <c r="C34" s="283"/>
      <c r="D34" s="281"/>
      <c r="E34" s="285" t="s">
        <v>139</v>
      </c>
      <c r="F34" s="281"/>
      <c r="G34" s="281" t="s">
        <v>1578</v>
      </c>
      <c r="H34" s="281"/>
      <c r="I34" s="281"/>
      <c r="J34" s="281"/>
      <c r="K34" s="279"/>
    </row>
    <row r="35" ht="30.75" customHeight="1">
      <c r="B35" s="282"/>
      <c r="C35" s="283"/>
      <c r="D35" s="281"/>
      <c r="E35" s="285" t="s">
        <v>1579</v>
      </c>
      <c r="F35" s="281"/>
      <c r="G35" s="281" t="s">
        <v>1580</v>
      </c>
      <c r="H35" s="281"/>
      <c r="I35" s="281"/>
      <c r="J35" s="281"/>
      <c r="K35" s="279"/>
    </row>
    <row r="36" ht="15" customHeight="1">
      <c r="B36" s="282"/>
      <c r="C36" s="283"/>
      <c r="D36" s="281"/>
      <c r="E36" s="285" t="s">
        <v>59</v>
      </c>
      <c r="F36" s="281"/>
      <c r="G36" s="281" t="s">
        <v>1581</v>
      </c>
      <c r="H36" s="281"/>
      <c r="I36" s="281"/>
      <c r="J36" s="281"/>
      <c r="K36" s="279"/>
    </row>
    <row r="37" ht="15" customHeight="1">
      <c r="B37" s="282"/>
      <c r="C37" s="283"/>
      <c r="D37" s="281"/>
      <c r="E37" s="285" t="s">
        <v>140</v>
      </c>
      <c r="F37" s="281"/>
      <c r="G37" s="281" t="s">
        <v>1582</v>
      </c>
      <c r="H37" s="281"/>
      <c r="I37" s="281"/>
      <c r="J37" s="281"/>
      <c r="K37" s="279"/>
    </row>
    <row r="38" ht="15" customHeight="1">
      <c r="B38" s="282"/>
      <c r="C38" s="283"/>
      <c r="D38" s="281"/>
      <c r="E38" s="285" t="s">
        <v>141</v>
      </c>
      <c r="F38" s="281"/>
      <c r="G38" s="281" t="s">
        <v>1583</v>
      </c>
      <c r="H38" s="281"/>
      <c r="I38" s="281"/>
      <c r="J38" s="281"/>
      <c r="K38" s="279"/>
    </row>
    <row r="39" ht="15" customHeight="1">
      <c r="B39" s="282"/>
      <c r="C39" s="283"/>
      <c r="D39" s="281"/>
      <c r="E39" s="285" t="s">
        <v>142</v>
      </c>
      <c r="F39" s="281"/>
      <c r="G39" s="281" t="s">
        <v>1584</v>
      </c>
      <c r="H39" s="281"/>
      <c r="I39" s="281"/>
      <c r="J39" s="281"/>
      <c r="K39" s="279"/>
    </row>
    <row r="40" ht="15" customHeight="1">
      <c r="B40" s="282"/>
      <c r="C40" s="283"/>
      <c r="D40" s="281"/>
      <c r="E40" s="285" t="s">
        <v>1585</v>
      </c>
      <c r="F40" s="281"/>
      <c r="G40" s="281" t="s">
        <v>1586</v>
      </c>
      <c r="H40" s="281"/>
      <c r="I40" s="281"/>
      <c r="J40" s="281"/>
      <c r="K40" s="279"/>
    </row>
    <row r="41" ht="15" customHeight="1">
      <c r="B41" s="282"/>
      <c r="C41" s="283"/>
      <c r="D41" s="281"/>
      <c r="E41" s="285"/>
      <c r="F41" s="281"/>
      <c r="G41" s="281" t="s">
        <v>1587</v>
      </c>
      <c r="H41" s="281"/>
      <c r="I41" s="281"/>
      <c r="J41" s="281"/>
      <c r="K41" s="279"/>
    </row>
    <row r="42" ht="15" customHeight="1">
      <c r="B42" s="282"/>
      <c r="C42" s="283"/>
      <c r="D42" s="281"/>
      <c r="E42" s="285" t="s">
        <v>1588</v>
      </c>
      <c r="F42" s="281"/>
      <c r="G42" s="281" t="s">
        <v>1589</v>
      </c>
      <c r="H42" s="281"/>
      <c r="I42" s="281"/>
      <c r="J42" s="281"/>
      <c r="K42" s="279"/>
    </row>
    <row r="43" ht="15" customHeight="1">
      <c r="B43" s="282"/>
      <c r="C43" s="283"/>
      <c r="D43" s="281"/>
      <c r="E43" s="285" t="s">
        <v>144</v>
      </c>
      <c r="F43" s="281"/>
      <c r="G43" s="281" t="s">
        <v>1590</v>
      </c>
      <c r="H43" s="281"/>
      <c r="I43" s="281"/>
      <c r="J43" s="281"/>
      <c r="K43" s="279"/>
    </row>
    <row r="44" ht="12.75" customHeight="1">
      <c r="B44" s="282"/>
      <c r="C44" s="283"/>
      <c r="D44" s="281"/>
      <c r="E44" s="281"/>
      <c r="F44" s="281"/>
      <c r="G44" s="281"/>
      <c r="H44" s="281"/>
      <c r="I44" s="281"/>
      <c r="J44" s="281"/>
      <c r="K44" s="279"/>
    </row>
    <row r="45" ht="15" customHeight="1">
      <c r="B45" s="282"/>
      <c r="C45" s="283"/>
      <c r="D45" s="281" t="s">
        <v>1591</v>
      </c>
      <c r="E45" s="281"/>
      <c r="F45" s="281"/>
      <c r="G45" s="281"/>
      <c r="H45" s="281"/>
      <c r="I45" s="281"/>
      <c r="J45" s="281"/>
      <c r="K45" s="279"/>
    </row>
    <row r="46" ht="15" customHeight="1">
      <c r="B46" s="282"/>
      <c r="C46" s="283"/>
      <c r="D46" s="283"/>
      <c r="E46" s="281" t="s">
        <v>1592</v>
      </c>
      <c r="F46" s="281"/>
      <c r="G46" s="281"/>
      <c r="H46" s="281"/>
      <c r="I46" s="281"/>
      <c r="J46" s="281"/>
      <c r="K46" s="279"/>
    </row>
    <row r="47" ht="15" customHeight="1">
      <c r="B47" s="282"/>
      <c r="C47" s="283"/>
      <c r="D47" s="283"/>
      <c r="E47" s="281" t="s">
        <v>1593</v>
      </c>
      <c r="F47" s="281"/>
      <c r="G47" s="281"/>
      <c r="H47" s="281"/>
      <c r="I47" s="281"/>
      <c r="J47" s="281"/>
      <c r="K47" s="279"/>
    </row>
    <row r="48" ht="15" customHeight="1">
      <c r="B48" s="282"/>
      <c r="C48" s="283"/>
      <c r="D48" s="283"/>
      <c r="E48" s="281" t="s">
        <v>1594</v>
      </c>
      <c r="F48" s="281"/>
      <c r="G48" s="281"/>
      <c r="H48" s="281"/>
      <c r="I48" s="281"/>
      <c r="J48" s="281"/>
      <c r="K48" s="279"/>
    </row>
    <row r="49" ht="15" customHeight="1">
      <c r="B49" s="282"/>
      <c r="C49" s="283"/>
      <c r="D49" s="281" t="s">
        <v>1595</v>
      </c>
      <c r="E49" s="281"/>
      <c r="F49" s="281"/>
      <c r="G49" s="281"/>
      <c r="H49" s="281"/>
      <c r="I49" s="281"/>
      <c r="J49" s="281"/>
      <c r="K49" s="279"/>
    </row>
    <row r="50" ht="25.5" customHeight="1">
      <c r="B50" s="277"/>
      <c r="C50" s="278" t="s">
        <v>1596</v>
      </c>
      <c r="D50" s="278"/>
      <c r="E50" s="278"/>
      <c r="F50" s="278"/>
      <c r="G50" s="278"/>
      <c r="H50" s="278"/>
      <c r="I50" s="278"/>
      <c r="J50" s="278"/>
      <c r="K50" s="279"/>
    </row>
    <row r="51" ht="5.25" customHeight="1">
      <c r="B51" s="277"/>
      <c r="C51" s="280"/>
      <c r="D51" s="280"/>
      <c r="E51" s="280"/>
      <c r="F51" s="280"/>
      <c r="G51" s="280"/>
      <c r="H51" s="280"/>
      <c r="I51" s="280"/>
      <c r="J51" s="280"/>
      <c r="K51" s="279"/>
    </row>
    <row r="52" ht="15" customHeight="1">
      <c r="B52" s="277"/>
      <c r="C52" s="281" t="s">
        <v>1597</v>
      </c>
      <c r="D52" s="281"/>
      <c r="E52" s="281"/>
      <c r="F52" s="281"/>
      <c r="G52" s="281"/>
      <c r="H52" s="281"/>
      <c r="I52" s="281"/>
      <c r="J52" s="281"/>
      <c r="K52" s="279"/>
    </row>
    <row r="53" ht="15" customHeight="1">
      <c r="B53" s="277"/>
      <c r="C53" s="281" t="s">
        <v>1598</v>
      </c>
      <c r="D53" s="281"/>
      <c r="E53" s="281"/>
      <c r="F53" s="281"/>
      <c r="G53" s="281"/>
      <c r="H53" s="281"/>
      <c r="I53" s="281"/>
      <c r="J53" s="281"/>
      <c r="K53" s="279"/>
    </row>
    <row r="54" ht="12.75" customHeight="1">
      <c r="B54" s="277"/>
      <c r="C54" s="281"/>
      <c r="D54" s="281"/>
      <c r="E54" s="281"/>
      <c r="F54" s="281"/>
      <c r="G54" s="281"/>
      <c r="H54" s="281"/>
      <c r="I54" s="281"/>
      <c r="J54" s="281"/>
      <c r="K54" s="279"/>
    </row>
    <row r="55" ht="15" customHeight="1">
      <c r="B55" s="277"/>
      <c r="C55" s="281" t="s">
        <v>1599</v>
      </c>
      <c r="D55" s="281"/>
      <c r="E55" s="281"/>
      <c r="F55" s="281"/>
      <c r="G55" s="281"/>
      <c r="H55" s="281"/>
      <c r="I55" s="281"/>
      <c r="J55" s="281"/>
      <c r="K55" s="279"/>
    </row>
    <row r="56" ht="15" customHeight="1">
      <c r="B56" s="277"/>
      <c r="C56" s="283"/>
      <c r="D56" s="281" t="s">
        <v>1600</v>
      </c>
      <c r="E56" s="281"/>
      <c r="F56" s="281"/>
      <c r="G56" s="281"/>
      <c r="H56" s="281"/>
      <c r="I56" s="281"/>
      <c r="J56" s="281"/>
      <c r="K56" s="279"/>
    </row>
    <row r="57" ht="15" customHeight="1">
      <c r="B57" s="277"/>
      <c r="C57" s="283"/>
      <c r="D57" s="281" t="s">
        <v>1601</v>
      </c>
      <c r="E57" s="281"/>
      <c r="F57" s="281"/>
      <c r="G57" s="281"/>
      <c r="H57" s="281"/>
      <c r="I57" s="281"/>
      <c r="J57" s="281"/>
      <c r="K57" s="279"/>
    </row>
    <row r="58" ht="15" customHeight="1">
      <c r="B58" s="277"/>
      <c r="C58" s="283"/>
      <c r="D58" s="281" t="s">
        <v>1602</v>
      </c>
      <c r="E58" s="281"/>
      <c r="F58" s="281"/>
      <c r="G58" s="281"/>
      <c r="H58" s="281"/>
      <c r="I58" s="281"/>
      <c r="J58" s="281"/>
      <c r="K58" s="279"/>
    </row>
    <row r="59" ht="15" customHeight="1">
      <c r="B59" s="277"/>
      <c r="C59" s="283"/>
      <c r="D59" s="281" t="s">
        <v>1603</v>
      </c>
      <c r="E59" s="281"/>
      <c r="F59" s="281"/>
      <c r="G59" s="281"/>
      <c r="H59" s="281"/>
      <c r="I59" s="281"/>
      <c r="J59" s="281"/>
      <c r="K59" s="279"/>
    </row>
    <row r="60" ht="15" customHeight="1">
      <c r="B60" s="277"/>
      <c r="C60" s="283"/>
      <c r="D60" s="286" t="s">
        <v>1604</v>
      </c>
      <c r="E60" s="286"/>
      <c r="F60" s="286"/>
      <c r="G60" s="286"/>
      <c r="H60" s="286"/>
      <c r="I60" s="286"/>
      <c r="J60" s="286"/>
      <c r="K60" s="279"/>
    </row>
    <row r="61" ht="15" customHeight="1">
      <c r="B61" s="277"/>
      <c r="C61" s="283"/>
      <c r="D61" s="281" t="s">
        <v>1605</v>
      </c>
      <c r="E61" s="281"/>
      <c r="F61" s="281"/>
      <c r="G61" s="281"/>
      <c r="H61" s="281"/>
      <c r="I61" s="281"/>
      <c r="J61" s="281"/>
      <c r="K61" s="279"/>
    </row>
    <row r="62" ht="12.75" customHeight="1">
      <c r="B62" s="277"/>
      <c r="C62" s="283"/>
      <c r="D62" s="283"/>
      <c r="E62" s="287"/>
      <c r="F62" s="283"/>
      <c r="G62" s="283"/>
      <c r="H62" s="283"/>
      <c r="I62" s="283"/>
      <c r="J62" s="283"/>
      <c r="K62" s="279"/>
    </row>
    <row r="63" ht="15" customHeight="1">
      <c r="B63" s="277"/>
      <c r="C63" s="283"/>
      <c r="D63" s="281" t="s">
        <v>1606</v>
      </c>
      <c r="E63" s="281"/>
      <c r="F63" s="281"/>
      <c r="G63" s="281"/>
      <c r="H63" s="281"/>
      <c r="I63" s="281"/>
      <c r="J63" s="281"/>
      <c r="K63" s="279"/>
    </row>
    <row r="64" ht="15" customHeight="1">
      <c r="B64" s="277"/>
      <c r="C64" s="283"/>
      <c r="D64" s="286" t="s">
        <v>1607</v>
      </c>
      <c r="E64" s="286"/>
      <c r="F64" s="286"/>
      <c r="G64" s="286"/>
      <c r="H64" s="286"/>
      <c r="I64" s="286"/>
      <c r="J64" s="286"/>
      <c r="K64" s="279"/>
    </row>
    <row r="65" ht="15" customHeight="1">
      <c r="B65" s="277"/>
      <c r="C65" s="283"/>
      <c r="D65" s="281" t="s">
        <v>1608</v>
      </c>
      <c r="E65" s="281"/>
      <c r="F65" s="281"/>
      <c r="G65" s="281"/>
      <c r="H65" s="281"/>
      <c r="I65" s="281"/>
      <c r="J65" s="281"/>
      <c r="K65" s="279"/>
    </row>
    <row r="66" ht="15" customHeight="1">
      <c r="B66" s="277"/>
      <c r="C66" s="283"/>
      <c r="D66" s="281" t="s">
        <v>1609</v>
      </c>
      <c r="E66" s="281"/>
      <c r="F66" s="281"/>
      <c r="G66" s="281"/>
      <c r="H66" s="281"/>
      <c r="I66" s="281"/>
      <c r="J66" s="281"/>
      <c r="K66" s="279"/>
    </row>
    <row r="67" ht="15" customHeight="1">
      <c r="B67" s="277"/>
      <c r="C67" s="283"/>
      <c r="D67" s="281" t="s">
        <v>1610</v>
      </c>
      <c r="E67" s="281"/>
      <c r="F67" s="281"/>
      <c r="G67" s="281"/>
      <c r="H67" s="281"/>
      <c r="I67" s="281"/>
      <c r="J67" s="281"/>
      <c r="K67" s="279"/>
    </row>
    <row r="68" ht="15" customHeight="1">
      <c r="B68" s="277"/>
      <c r="C68" s="283"/>
      <c r="D68" s="281" t="s">
        <v>1611</v>
      </c>
      <c r="E68" s="281"/>
      <c r="F68" s="281"/>
      <c r="G68" s="281"/>
      <c r="H68" s="281"/>
      <c r="I68" s="281"/>
      <c r="J68" s="281"/>
      <c r="K68" s="279"/>
    </row>
    <row r="69" ht="12.75" customHeight="1">
      <c r="B69" s="288"/>
      <c r="C69" s="289"/>
      <c r="D69" s="289"/>
      <c r="E69" s="289"/>
      <c r="F69" s="289"/>
      <c r="G69" s="289"/>
      <c r="H69" s="289"/>
      <c r="I69" s="289"/>
      <c r="J69" s="289"/>
      <c r="K69" s="290"/>
    </row>
    <row r="70" ht="18.75" customHeight="1">
      <c r="B70" s="291"/>
      <c r="C70" s="291"/>
      <c r="D70" s="291"/>
      <c r="E70" s="291"/>
      <c r="F70" s="291"/>
      <c r="G70" s="291"/>
      <c r="H70" s="291"/>
      <c r="I70" s="291"/>
      <c r="J70" s="291"/>
      <c r="K70" s="292"/>
    </row>
    <row r="71" ht="18.75" customHeight="1">
      <c r="B71" s="292"/>
      <c r="C71" s="292"/>
      <c r="D71" s="292"/>
      <c r="E71" s="292"/>
      <c r="F71" s="292"/>
      <c r="G71" s="292"/>
      <c r="H71" s="292"/>
      <c r="I71" s="292"/>
      <c r="J71" s="292"/>
      <c r="K71" s="292"/>
    </row>
    <row r="72" ht="7.5" customHeight="1">
      <c r="B72" s="293"/>
      <c r="C72" s="294"/>
      <c r="D72" s="294"/>
      <c r="E72" s="294"/>
      <c r="F72" s="294"/>
      <c r="G72" s="294"/>
      <c r="H72" s="294"/>
      <c r="I72" s="294"/>
      <c r="J72" s="294"/>
      <c r="K72" s="295"/>
    </row>
    <row r="73" ht="45" customHeight="1">
      <c r="B73" s="296"/>
      <c r="C73" s="297" t="s">
        <v>96</v>
      </c>
      <c r="D73" s="297"/>
      <c r="E73" s="297"/>
      <c r="F73" s="297"/>
      <c r="G73" s="297"/>
      <c r="H73" s="297"/>
      <c r="I73" s="297"/>
      <c r="J73" s="297"/>
      <c r="K73" s="298"/>
    </row>
    <row r="74" ht="17.25" customHeight="1">
      <c r="B74" s="296"/>
      <c r="C74" s="299" t="s">
        <v>1612</v>
      </c>
      <c r="D74" s="299"/>
      <c r="E74" s="299"/>
      <c r="F74" s="299" t="s">
        <v>1613</v>
      </c>
      <c r="G74" s="300"/>
      <c r="H74" s="299" t="s">
        <v>140</v>
      </c>
      <c r="I74" s="299" t="s">
        <v>63</v>
      </c>
      <c r="J74" s="299" t="s">
        <v>1614</v>
      </c>
      <c r="K74" s="298"/>
    </row>
    <row r="75" ht="17.25" customHeight="1">
      <c r="B75" s="296"/>
      <c r="C75" s="301" t="s">
        <v>1615</v>
      </c>
      <c r="D75" s="301"/>
      <c r="E75" s="301"/>
      <c r="F75" s="302" t="s">
        <v>1616</v>
      </c>
      <c r="G75" s="303"/>
      <c r="H75" s="301"/>
      <c r="I75" s="301"/>
      <c r="J75" s="301" t="s">
        <v>1617</v>
      </c>
      <c r="K75" s="298"/>
    </row>
    <row r="76" ht="5.25" customHeight="1">
      <c r="B76" s="296"/>
      <c r="C76" s="304"/>
      <c r="D76" s="304"/>
      <c r="E76" s="304"/>
      <c r="F76" s="304"/>
      <c r="G76" s="305"/>
      <c r="H76" s="304"/>
      <c r="I76" s="304"/>
      <c r="J76" s="304"/>
      <c r="K76" s="298"/>
    </row>
    <row r="77" ht="15" customHeight="1">
      <c r="B77" s="296"/>
      <c r="C77" s="285" t="s">
        <v>59</v>
      </c>
      <c r="D77" s="304"/>
      <c r="E77" s="304"/>
      <c r="F77" s="306" t="s">
        <v>1618</v>
      </c>
      <c r="G77" s="305"/>
      <c r="H77" s="285" t="s">
        <v>1619</v>
      </c>
      <c r="I77" s="285" t="s">
        <v>1620</v>
      </c>
      <c r="J77" s="285">
        <v>20</v>
      </c>
      <c r="K77" s="298"/>
    </row>
    <row r="78" ht="15" customHeight="1">
      <c r="B78" s="296"/>
      <c r="C78" s="285" t="s">
        <v>1621</v>
      </c>
      <c r="D78" s="285"/>
      <c r="E78" s="285"/>
      <c r="F78" s="306" t="s">
        <v>1618</v>
      </c>
      <c r="G78" s="305"/>
      <c r="H78" s="285" t="s">
        <v>1622</v>
      </c>
      <c r="I78" s="285" t="s">
        <v>1620</v>
      </c>
      <c r="J78" s="285">
        <v>120</v>
      </c>
      <c r="K78" s="298"/>
    </row>
    <row r="79" ht="15" customHeight="1">
      <c r="B79" s="307"/>
      <c r="C79" s="285" t="s">
        <v>1623</v>
      </c>
      <c r="D79" s="285"/>
      <c r="E79" s="285"/>
      <c r="F79" s="306" t="s">
        <v>1624</v>
      </c>
      <c r="G79" s="305"/>
      <c r="H79" s="285" t="s">
        <v>1625</v>
      </c>
      <c r="I79" s="285" t="s">
        <v>1620</v>
      </c>
      <c r="J79" s="285">
        <v>50</v>
      </c>
      <c r="K79" s="298"/>
    </row>
    <row r="80" ht="15" customHeight="1">
      <c r="B80" s="307"/>
      <c r="C80" s="285" t="s">
        <v>1626</v>
      </c>
      <c r="D80" s="285"/>
      <c r="E80" s="285"/>
      <c r="F80" s="306" t="s">
        <v>1618</v>
      </c>
      <c r="G80" s="305"/>
      <c r="H80" s="285" t="s">
        <v>1627</v>
      </c>
      <c r="I80" s="285" t="s">
        <v>1628</v>
      </c>
      <c r="J80" s="285"/>
      <c r="K80" s="298"/>
    </row>
    <row r="81" ht="15" customHeight="1">
      <c r="B81" s="307"/>
      <c r="C81" s="308" t="s">
        <v>1629</v>
      </c>
      <c r="D81" s="308"/>
      <c r="E81" s="308"/>
      <c r="F81" s="309" t="s">
        <v>1624</v>
      </c>
      <c r="G81" s="308"/>
      <c r="H81" s="308" t="s">
        <v>1630</v>
      </c>
      <c r="I81" s="308" t="s">
        <v>1620</v>
      </c>
      <c r="J81" s="308">
        <v>15</v>
      </c>
      <c r="K81" s="298"/>
    </row>
    <row r="82" ht="15" customHeight="1">
      <c r="B82" s="307"/>
      <c r="C82" s="308" t="s">
        <v>1631</v>
      </c>
      <c r="D82" s="308"/>
      <c r="E82" s="308"/>
      <c r="F82" s="309" t="s">
        <v>1624</v>
      </c>
      <c r="G82" s="308"/>
      <c r="H82" s="308" t="s">
        <v>1632</v>
      </c>
      <c r="I82" s="308" t="s">
        <v>1620</v>
      </c>
      <c r="J82" s="308">
        <v>15</v>
      </c>
      <c r="K82" s="298"/>
    </row>
    <row r="83" ht="15" customHeight="1">
      <c r="B83" s="307"/>
      <c r="C83" s="308" t="s">
        <v>1633</v>
      </c>
      <c r="D83" s="308"/>
      <c r="E83" s="308"/>
      <c r="F83" s="309" t="s">
        <v>1624</v>
      </c>
      <c r="G83" s="308"/>
      <c r="H83" s="308" t="s">
        <v>1634</v>
      </c>
      <c r="I83" s="308" t="s">
        <v>1620</v>
      </c>
      <c r="J83" s="308">
        <v>20</v>
      </c>
      <c r="K83" s="298"/>
    </row>
    <row r="84" ht="15" customHeight="1">
      <c r="B84" s="307"/>
      <c r="C84" s="308" t="s">
        <v>1635</v>
      </c>
      <c r="D84" s="308"/>
      <c r="E84" s="308"/>
      <c r="F84" s="309" t="s">
        <v>1624</v>
      </c>
      <c r="G84" s="308"/>
      <c r="H84" s="308" t="s">
        <v>1636</v>
      </c>
      <c r="I84" s="308" t="s">
        <v>1620</v>
      </c>
      <c r="J84" s="308">
        <v>20</v>
      </c>
      <c r="K84" s="298"/>
    </row>
    <row r="85" ht="15" customHeight="1">
      <c r="B85" s="307"/>
      <c r="C85" s="285" t="s">
        <v>1637</v>
      </c>
      <c r="D85" s="285"/>
      <c r="E85" s="285"/>
      <c r="F85" s="306" t="s">
        <v>1624</v>
      </c>
      <c r="G85" s="305"/>
      <c r="H85" s="285" t="s">
        <v>1638</v>
      </c>
      <c r="I85" s="285" t="s">
        <v>1620</v>
      </c>
      <c r="J85" s="285">
        <v>50</v>
      </c>
      <c r="K85" s="298"/>
    </row>
    <row r="86" ht="15" customHeight="1">
      <c r="B86" s="307"/>
      <c r="C86" s="285" t="s">
        <v>1639</v>
      </c>
      <c r="D86" s="285"/>
      <c r="E86" s="285"/>
      <c r="F86" s="306" t="s">
        <v>1624</v>
      </c>
      <c r="G86" s="305"/>
      <c r="H86" s="285" t="s">
        <v>1640</v>
      </c>
      <c r="I86" s="285" t="s">
        <v>1620</v>
      </c>
      <c r="J86" s="285">
        <v>20</v>
      </c>
      <c r="K86" s="298"/>
    </row>
    <row r="87" ht="15" customHeight="1">
      <c r="B87" s="307"/>
      <c r="C87" s="285" t="s">
        <v>1641</v>
      </c>
      <c r="D87" s="285"/>
      <c r="E87" s="285"/>
      <c r="F87" s="306" t="s">
        <v>1624</v>
      </c>
      <c r="G87" s="305"/>
      <c r="H87" s="285" t="s">
        <v>1642</v>
      </c>
      <c r="I87" s="285" t="s">
        <v>1620</v>
      </c>
      <c r="J87" s="285">
        <v>20</v>
      </c>
      <c r="K87" s="298"/>
    </row>
    <row r="88" ht="15" customHeight="1">
      <c r="B88" s="307"/>
      <c r="C88" s="285" t="s">
        <v>1643</v>
      </c>
      <c r="D88" s="285"/>
      <c r="E88" s="285"/>
      <c r="F88" s="306" t="s">
        <v>1624</v>
      </c>
      <c r="G88" s="305"/>
      <c r="H88" s="285" t="s">
        <v>1644</v>
      </c>
      <c r="I88" s="285" t="s">
        <v>1620</v>
      </c>
      <c r="J88" s="285">
        <v>50</v>
      </c>
      <c r="K88" s="298"/>
    </row>
    <row r="89" ht="15" customHeight="1">
      <c r="B89" s="307"/>
      <c r="C89" s="285" t="s">
        <v>1645</v>
      </c>
      <c r="D89" s="285"/>
      <c r="E89" s="285"/>
      <c r="F89" s="306" t="s">
        <v>1624</v>
      </c>
      <c r="G89" s="305"/>
      <c r="H89" s="285" t="s">
        <v>1645</v>
      </c>
      <c r="I89" s="285" t="s">
        <v>1620</v>
      </c>
      <c r="J89" s="285">
        <v>50</v>
      </c>
      <c r="K89" s="298"/>
    </row>
    <row r="90" ht="15" customHeight="1">
      <c r="B90" s="307"/>
      <c r="C90" s="285" t="s">
        <v>145</v>
      </c>
      <c r="D90" s="285"/>
      <c r="E90" s="285"/>
      <c r="F90" s="306" t="s">
        <v>1624</v>
      </c>
      <c r="G90" s="305"/>
      <c r="H90" s="285" t="s">
        <v>1646</v>
      </c>
      <c r="I90" s="285" t="s">
        <v>1620</v>
      </c>
      <c r="J90" s="285">
        <v>255</v>
      </c>
      <c r="K90" s="298"/>
    </row>
    <row r="91" ht="15" customHeight="1">
      <c r="B91" s="307"/>
      <c r="C91" s="285" t="s">
        <v>1647</v>
      </c>
      <c r="D91" s="285"/>
      <c r="E91" s="285"/>
      <c r="F91" s="306" t="s">
        <v>1618</v>
      </c>
      <c r="G91" s="305"/>
      <c r="H91" s="285" t="s">
        <v>1648</v>
      </c>
      <c r="I91" s="285" t="s">
        <v>1649</v>
      </c>
      <c r="J91" s="285"/>
      <c r="K91" s="298"/>
    </row>
    <row r="92" ht="15" customHeight="1">
      <c r="B92" s="307"/>
      <c r="C92" s="285" t="s">
        <v>1650</v>
      </c>
      <c r="D92" s="285"/>
      <c r="E92" s="285"/>
      <c r="F92" s="306" t="s">
        <v>1618</v>
      </c>
      <c r="G92" s="305"/>
      <c r="H92" s="285" t="s">
        <v>1651</v>
      </c>
      <c r="I92" s="285" t="s">
        <v>1652</v>
      </c>
      <c r="J92" s="285"/>
      <c r="K92" s="298"/>
    </row>
    <row r="93" ht="15" customHeight="1">
      <c r="B93" s="307"/>
      <c r="C93" s="285" t="s">
        <v>1653</v>
      </c>
      <c r="D93" s="285"/>
      <c r="E93" s="285"/>
      <c r="F93" s="306" t="s">
        <v>1618</v>
      </c>
      <c r="G93" s="305"/>
      <c r="H93" s="285" t="s">
        <v>1653</v>
      </c>
      <c r="I93" s="285" t="s">
        <v>1652</v>
      </c>
      <c r="J93" s="285"/>
      <c r="K93" s="298"/>
    </row>
    <row r="94" ht="15" customHeight="1">
      <c r="B94" s="307"/>
      <c r="C94" s="285" t="s">
        <v>44</v>
      </c>
      <c r="D94" s="285"/>
      <c r="E94" s="285"/>
      <c r="F94" s="306" t="s">
        <v>1618</v>
      </c>
      <c r="G94" s="305"/>
      <c r="H94" s="285" t="s">
        <v>1654</v>
      </c>
      <c r="I94" s="285" t="s">
        <v>1652</v>
      </c>
      <c r="J94" s="285"/>
      <c r="K94" s="298"/>
    </row>
    <row r="95" ht="15" customHeight="1">
      <c r="B95" s="307"/>
      <c r="C95" s="285" t="s">
        <v>54</v>
      </c>
      <c r="D95" s="285"/>
      <c r="E95" s="285"/>
      <c r="F95" s="306" t="s">
        <v>1618</v>
      </c>
      <c r="G95" s="305"/>
      <c r="H95" s="285" t="s">
        <v>1655</v>
      </c>
      <c r="I95" s="285" t="s">
        <v>1652</v>
      </c>
      <c r="J95" s="285"/>
      <c r="K95" s="298"/>
    </row>
    <row r="96" ht="15" customHeight="1">
      <c r="B96" s="310"/>
      <c r="C96" s="311"/>
      <c r="D96" s="311"/>
      <c r="E96" s="311"/>
      <c r="F96" s="311"/>
      <c r="G96" s="311"/>
      <c r="H96" s="311"/>
      <c r="I96" s="311"/>
      <c r="J96" s="311"/>
      <c r="K96" s="312"/>
    </row>
    <row r="97" ht="18.75" customHeight="1">
      <c r="B97" s="313"/>
      <c r="C97" s="314"/>
      <c r="D97" s="314"/>
      <c r="E97" s="314"/>
      <c r="F97" s="314"/>
      <c r="G97" s="314"/>
      <c r="H97" s="314"/>
      <c r="I97" s="314"/>
      <c r="J97" s="314"/>
      <c r="K97" s="313"/>
    </row>
    <row r="98" ht="18.75" customHeight="1">
      <c r="B98" s="292"/>
      <c r="C98" s="292"/>
      <c r="D98" s="292"/>
      <c r="E98" s="292"/>
      <c r="F98" s="292"/>
      <c r="G98" s="292"/>
      <c r="H98" s="292"/>
      <c r="I98" s="292"/>
      <c r="J98" s="292"/>
      <c r="K98" s="292"/>
    </row>
    <row r="99" ht="7.5" customHeight="1">
      <c r="B99" s="293"/>
      <c r="C99" s="294"/>
      <c r="D99" s="294"/>
      <c r="E99" s="294"/>
      <c r="F99" s="294"/>
      <c r="G99" s="294"/>
      <c r="H99" s="294"/>
      <c r="I99" s="294"/>
      <c r="J99" s="294"/>
      <c r="K99" s="295"/>
    </row>
    <row r="100" ht="45" customHeight="1">
      <c r="B100" s="296"/>
      <c r="C100" s="297" t="s">
        <v>1656</v>
      </c>
      <c r="D100" s="297"/>
      <c r="E100" s="297"/>
      <c r="F100" s="297"/>
      <c r="G100" s="297"/>
      <c r="H100" s="297"/>
      <c r="I100" s="297"/>
      <c r="J100" s="297"/>
      <c r="K100" s="298"/>
    </row>
    <row r="101" ht="17.25" customHeight="1">
      <c r="B101" s="296"/>
      <c r="C101" s="299" t="s">
        <v>1612</v>
      </c>
      <c r="D101" s="299"/>
      <c r="E101" s="299"/>
      <c r="F101" s="299" t="s">
        <v>1613</v>
      </c>
      <c r="G101" s="300"/>
      <c r="H101" s="299" t="s">
        <v>140</v>
      </c>
      <c r="I101" s="299" t="s">
        <v>63</v>
      </c>
      <c r="J101" s="299" t="s">
        <v>1614</v>
      </c>
      <c r="K101" s="298"/>
    </row>
    <row r="102" ht="17.25" customHeight="1">
      <c r="B102" s="296"/>
      <c r="C102" s="301" t="s">
        <v>1615</v>
      </c>
      <c r="D102" s="301"/>
      <c r="E102" s="301"/>
      <c r="F102" s="302" t="s">
        <v>1616</v>
      </c>
      <c r="G102" s="303"/>
      <c r="H102" s="301"/>
      <c r="I102" s="301"/>
      <c r="J102" s="301" t="s">
        <v>1617</v>
      </c>
      <c r="K102" s="298"/>
    </row>
    <row r="103" ht="5.25" customHeight="1">
      <c r="B103" s="296"/>
      <c r="C103" s="299"/>
      <c r="D103" s="299"/>
      <c r="E103" s="299"/>
      <c r="F103" s="299"/>
      <c r="G103" s="315"/>
      <c r="H103" s="299"/>
      <c r="I103" s="299"/>
      <c r="J103" s="299"/>
      <c r="K103" s="298"/>
    </row>
    <row r="104" ht="15" customHeight="1">
      <c r="B104" s="296"/>
      <c r="C104" s="285" t="s">
        <v>59</v>
      </c>
      <c r="D104" s="304"/>
      <c r="E104" s="304"/>
      <c r="F104" s="306" t="s">
        <v>1618</v>
      </c>
      <c r="G104" s="315"/>
      <c r="H104" s="285" t="s">
        <v>1657</v>
      </c>
      <c r="I104" s="285" t="s">
        <v>1620</v>
      </c>
      <c r="J104" s="285">
        <v>20</v>
      </c>
      <c r="K104" s="298"/>
    </row>
    <row r="105" ht="15" customHeight="1">
      <c r="B105" s="296"/>
      <c r="C105" s="285" t="s">
        <v>1621</v>
      </c>
      <c r="D105" s="285"/>
      <c r="E105" s="285"/>
      <c r="F105" s="306" t="s">
        <v>1618</v>
      </c>
      <c r="G105" s="285"/>
      <c r="H105" s="285" t="s">
        <v>1657</v>
      </c>
      <c r="I105" s="285" t="s">
        <v>1620</v>
      </c>
      <c r="J105" s="285">
        <v>120</v>
      </c>
      <c r="K105" s="298"/>
    </row>
    <row r="106" ht="15" customHeight="1">
      <c r="B106" s="307"/>
      <c r="C106" s="285" t="s">
        <v>1623</v>
      </c>
      <c r="D106" s="285"/>
      <c r="E106" s="285"/>
      <c r="F106" s="306" t="s">
        <v>1624</v>
      </c>
      <c r="G106" s="285"/>
      <c r="H106" s="285" t="s">
        <v>1657</v>
      </c>
      <c r="I106" s="285" t="s">
        <v>1620</v>
      </c>
      <c r="J106" s="285">
        <v>50</v>
      </c>
      <c r="K106" s="298"/>
    </row>
    <row r="107" ht="15" customHeight="1">
      <c r="B107" s="307"/>
      <c r="C107" s="285" t="s">
        <v>1626</v>
      </c>
      <c r="D107" s="285"/>
      <c r="E107" s="285"/>
      <c r="F107" s="306" t="s">
        <v>1618</v>
      </c>
      <c r="G107" s="285"/>
      <c r="H107" s="285" t="s">
        <v>1657</v>
      </c>
      <c r="I107" s="285" t="s">
        <v>1628</v>
      </c>
      <c r="J107" s="285"/>
      <c r="K107" s="298"/>
    </row>
    <row r="108" ht="15" customHeight="1">
      <c r="B108" s="307"/>
      <c r="C108" s="285" t="s">
        <v>1637</v>
      </c>
      <c r="D108" s="285"/>
      <c r="E108" s="285"/>
      <c r="F108" s="306" t="s">
        <v>1624</v>
      </c>
      <c r="G108" s="285"/>
      <c r="H108" s="285" t="s">
        <v>1657</v>
      </c>
      <c r="I108" s="285" t="s">
        <v>1620</v>
      </c>
      <c r="J108" s="285">
        <v>50</v>
      </c>
      <c r="K108" s="298"/>
    </row>
    <row r="109" ht="15" customHeight="1">
      <c r="B109" s="307"/>
      <c r="C109" s="285" t="s">
        <v>1645</v>
      </c>
      <c r="D109" s="285"/>
      <c r="E109" s="285"/>
      <c r="F109" s="306" t="s">
        <v>1624</v>
      </c>
      <c r="G109" s="285"/>
      <c r="H109" s="285" t="s">
        <v>1657</v>
      </c>
      <c r="I109" s="285" t="s">
        <v>1620</v>
      </c>
      <c r="J109" s="285">
        <v>50</v>
      </c>
      <c r="K109" s="298"/>
    </row>
    <row r="110" ht="15" customHeight="1">
      <c r="B110" s="307"/>
      <c r="C110" s="285" t="s">
        <v>1643</v>
      </c>
      <c r="D110" s="285"/>
      <c r="E110" s="285"/>
      <c r="F110" s="306" t="s">
        <v>1624</v>
      </c>
      <c r="G110" s="285"/>
      <c r="H110" s="285" t="s">
        <v>1657</v>
      </c>
      <c r="I110" s="285" t="s">
        <v>1620</v>
      </c>
      <c r="J110" s="285">
        <v>50</v>
      </c>
      <c r="K110" s="298"/>
    </row>
    <row r="111" ht="15" customHeight="1">
      <c r="B111" s="307"/>
      <c r="C111" s="285" t="s">
        <v>59</v>
      </c>
      <c r="D111" s="285"/>
      <c r="E111" s="285"/>
      <c r="F111" s="306" t="s">
        <v>1618</v>
      </c>
      <c r="G111" s="285"/>
      <c r="H111" s="285" t="s">
        <v>1658</v>
      </c>
      <c r="I111" s="285" t="s">
        <v>1620</v>
      </c>
      <c r="J111" s="285">
        <v>20</v>
      </c>
      <c r="K111" s="298"/>
    </row>
    <row r="112" ht="15" customHeight="1">
      <c r="B112" s="307"/>
      <c r="C112" s="285" t="s">
        <v>1659</v>
      </c>
      <c r="D112" s="285"/>
      <c r="E112" s="285"/>
      <c r="F112" s="306" t="s">
        <v>1618</v>
      </c>
      <c r="G112" s="285"/>
      <c r="H112" s="285" t="s">
        <v>1660</v>
      </c>
      <c r="I112" s="285" t="s">
        <v>1620</v>
      </c>
      <c r="J112" s="285">
        <v>120</v>
      </c>
      <c r="K112" s="298"/>
    </row>
    <row r="113" ht="15" customHeight="1">
      <c r="B113" s="307"/>
      <c r="C113" s="285" t="s">
        <v>44</v>
      </c>
      <c r="D113" s="285"/>
      <c r="E113" s="285"/>
      <c r="F113" s="306" t="s">
        <v>1618</v>
      </c>
      <c r="G113" s="285"/>
      <c r="H113" s="285" t="s">
        <v>1661</v>
      </c>
      <c r="I113" s="285" t="s">
        <v>1652</v>
      </c>
      <c r="J113" s="285"/>
      <c r="K113" s="298"/>
    </row>
    <row r="114" ht="15" customHeight="1">
      <c r="B114" s="307"/>
      <c r="C114" s="285" t="s">
        <v>54</v>
      </c>
      <c r="D114" s="285"/>
      <c r="E114" s="285"/>
      <c r="F114" s="306" t="s">
        <v>1618</v>
      </c>
      <c r="G114" s="285"/>
      <c r="H114" s="285" t="s">
        <v>1662</v>
      </c>
      <c r="I114" s="285" t="s">
        <v>1652</v>
      </c>
      <c r="J114" s="285"/>
      <c r="K114" s="298"/>
    </row>
    <row r="115" ht="15" customHeight="1">
      <c r="B115" s="307"/>
      <c r="C115" s="285" t="s">
        <v>63</v>
      </c>
      <c r="D115" s="285"/>
      <c r="E115" s="285"/>
      <c r="F115" s="306" t="s">
        <v>1618</v>
      </c>
      <c r="G115" s="285"/>
      <c r="H115" s="285" t="s">
        <v>1663</v>
      </c>
      <c r="I115" s="285" t="s">
        <v>1664</v>
      </c>
      <c r="J115" s="285"/>
      <c r="K115" s="298"/>
    </row>
    <row r="116" ht="15" customHeight="1">
      <c r="B116" s="310"/>
      <c r="C116" s="316"/>
      <c r="D116" s="316"/>
      <c r="E116" s="316"/>
      <c r="F116" s="316"/>
      <c r="G116" s="316"/>
      <c r="H116" s="316"/>
      <c r="I116" s="316"/>
      <c r="J116" s="316"/>
      <c r="K116" s="312"/>
    </row>
    <row r="117" ht="18.75" customHeight="1">
      <c r="B117" s="317"/>
      <c r="C117" s="281"/>
      <c r="D117" s="281"/>
      <c r="E117" s="281"/>
      <c r="F117" s="318"/>
      <c r="G117" s="281"/>
      <c r="H117" s="281"/>
      <c r="I117" s="281"/>
      <c r="J117" s="281"/>
      <c r="K117" s="317"/>
    </row>
    <row r="118" ht="18.75" customHeight="1">
      <c r="B118" s="292"/>
      <c r="C118" s="292"/>
      <c r="D118" s="292"/>
      <c r="E118" s="292"/>
      <c r="F118" s="292"/>
      <c r="G118" s="292"/>
      <c r="H118" s="292"/>
      <c r="I118" s="292"/>
      <c r="J118" s="292"/>
      <c r="K118" s="292"/>
    </row>
    <row r="119" ht="7.5" customHeight="1">
      <c r="B119" s="319"/>
      <c r="C119" s="320"/>
      <c r="D119" s="320"/>
      <c r="E119" s="320"/>
      <c r="F119" s="320"/>
      <c r="G119" s="320"/>
      <c r="H119" s="320"/>
      <c r="I119" s="320"/>
      <c r="J119" s="320"/>
      <c r="K119" s="321"/>
    </row>
    <row r="120" ht="45" customHeight="1">
      <c r="B120" s="322"/>
      <c r="C120" s="275" t="s">
        <v>1665</v>
      </c>
      <c r="D120" s="275"/>
      <c r="E120" s="275"/>
      <c r="F120" s="275"/>
      <c r="G120" s="275"/>
      <c r="H120" s="275"/>
      <c r="I120" s="275"/>
      <c r="J120" s="275"/>
      <c r="K120" s="323"/>
    </row>
    <row r="121" ht="17.25" customHeight="1">
      <c r="B121" s="324"/>
      <c r="C121" s="299" t="s">
        <v>1612</v>
      </c>
      <c r="D121" s="299"/>
      <c r="E121" s="299"/>
      <c r="F121" s="299" t="s">
        <v>1613</v>
      </c>
      <c r="G121" s="300"/>
      <c r="H121" s="299" t="s">
        <v>140</v>
      </c>
      <c r="I121" s="299" t="s">
        <v>63</v>
      </c>
      <c r="J121" s="299" t="s">
        <v>1614</v>
      </c>
      <c r="K121" s="325"/>
    </row>
    <row r="122" ht="17.25" customHeight="1">
      <c r="B122" s="324"/>
      <c r="C122" s="301" t="s">
        <v>1615</v>
      </c>
      <c r="D122" s="301"/>
      <c r="E122" s="301"/>
      <c r="F122" s="302" t="s">
        <v>1616</v>
      </c>
      <c r="G122" s="303"/>
      <c r="H122" s="301"/>
      <c r="I122" s="301"/>
      <c r="J122" s="301" t="s">
        <v>1617</v>
      </c>
      <c r="K122" s="325"/>
    </row>
    <row r="123" ht="5.25" customHeight="1">
      <c r="B123" s="326"/>
      <c r="C123" s="304"/>
      <c r="D123" s="304"/>
      <c r="E123" s="304"/>
      <c r="F123" s="304"/>
      <c r="G123" s="285"/>
      <c r="H123" s="304"/>
      <c r="I123" s="304"/>
      <c r="J123" s="304"/>
      <c r="K123" s="327"/>
    </row>
    <row r="124" ht="15" customHeight="1">
      <c r="B124" s="326"/>
      <c r="C124" s="285" t="s">
        <v>1621</v>
      </c>
      <c r="D124" s="304"/>
      <c r="E124" s="304"/>
      <c r="F124" s="306" t="s">
        <v>1618</v>
      </c>
      <c r="G124" s="285"/>
      <c r="H124" s="285" t="s">
        <v>1657</v>
      </c>
      <c r="I124" s="285" t="s">
        <v>1620</v>
      </c>
      <c r="J124" s="285">
        <v>120</v>
      </c>
      <c r="K124" s="328"/>
    </row>
    <row r="125" ht="15" customHeight="1">
      <c r="B125" s="326"/>
      <c r="C125" s="285" t="s">
        <v>1666</v>
      </c>
      <c r="D125" s="285"/>
      <c r="E125" s="285"/>
      <c r="F125" s="306" t="s">
        <v>1618</v>
      </c>
      <c r="G125" s="285"/>
      <c r="H125" s="285" t="s">
        <v>1667</v>
      </c>
      <c r="I125" s="285" t="s">
        <v>1620</v>
      </c>
      <c r="J125" s="285" t="s">
        <v>1668</v>
      </c>
      <c r="K125" s="328"/>
    </row>
    <row r="126" ht="15" customHeight="1">
      <c r="B126" s="326"/>
      <c r="C126" s="285" t="s">
        <v>1567</v>
      </c>
      <c r="D126" s="285"/>
      <c r="E126" s="285"/>
      <c r="F126" s="306" t="s">
        <v>1618</v>
      </c>
      <c r="G126" s="285"/>
      <c r="H126" s="285" t="s">
        <v>1669</v>
      </c>
      <c r="I126" s="285" t="s">
        <v>1620</v>
      </c>
      <c r="J126" s="285" t="s">
        <v>1668</v>
      </c>
      <c r="K126" s="328"/>
    </row>
    <row r="127" ht="15" customHeight="1">
      <c r="B127" s="326"/>
      <c r="C127" s="285" t="s">
        <v>1629</v>
      </c>
      <c r="D127" s="285"/>
      <c r="E127" s="285"/>
      <c r="F127" s="306" t="s">
        <v>1624</v>
      </c>
      <c r="G127" s="285"/>
      <c r="H127" s="285" t="s">
        <v>1630</v>
      </c>
      <c r="I127" s="285" t="s">
        <v>1620</v>
      </c>
      <c r="J127" s="285">
        <v>15</v>
      </c>
      <c r="K127" s="328"/>
    </row>
    <row r="128" ht="15" customHeight="1">
      <c r="B128" s="326"/>
      <c r="C128" s="308" t="s">
        <v>1631</v>
      </c>
      <c r="D128" s="308"/>
      <c r="E128" s="308"/>
      <c r="F128" s="309" t="s">
        <v>1624</v>
      </c>
      <c r="G128" s="308"/>
      <c r="H128" s="308" t="s">
        <v>1632</v>
      </c>
      <c r="I128" s="308" t="s">
        <v>1620</v>
      </c>
      <c r="J128" s="308">
        <v>15</v>
      </c>
      <c r="K128" s="328"/>
    </row>
    <row r="129" ht="15" customHeight="1">
      <c r="B129" s="326"/>
      <c r="C129" s="308" t="s">
        <v>1633</v>
      </c>
      <c r="D129" s="308"/>
      <c r="E129" s="308"/>
      <c r="F129" s="309" t="s">
        <v>1624</v>
      </c>
      <c r="G129" s="308"/>
      <c r="H129" s="308" t="s">
        <v>1634</v>
      </c>
      <c r="I129" s="308" t="s">
        <v>1620</v>
      </c>
      <c r="J129" s="308">
        <v>20</v>
      </c>
      <c r="K129" s="328"/>
    </row>
    <row r="130" ht="15" customHeight="1">
      <c r="B130" s="326"/>
      <c r="C130" s="308" t="s">
        <v>1635</v>
      </c>
      <c r="D130" s="308"/>
      <c r="E130" s="308"/>
      <c r="F130" s="309" t="s">
        <v>1624</v>
      </c>
      <c r="G130" s="308"/>
      <c r="H130" s="308" t="s">
        <v>1636</v>
      </c>
      <c r="I130" s="308" t="s">
        <v>1620</v>
      </c>
      <c r="J130" s="308">
        <v>20</v>
      </c>
      <c r="K130" s="328"/>
    </row>
    <row r="131" ht="15" customHeight="1">
      <c r="B131" s="326"/>
      <c r="C131" s="285" t="s">
        <v>1623</v>
      </c>
      <c r="D131" s="285"/>
      <c r="E131" s="285"/>
      <c r="F131" s="306" t="s">
        <v>1624</v>
      </c>
      <c r="G131" s="285"/>
      <c r="H131" s="285" t="s">
        <v>1657</v>
      </c>
      <c r="I131" s="285" t="s">
        <v>1620</v>
      </c>
      <c r="J131" s="285">
        <v>50</v>
      </c>
      <c r="K131" s="328"/>
    </row>
    <row r="132" ht="15" customHeight="1">
      <c r="B132" s="326"/>
      <c r="C132" s="285" t="s">
        <v>1637</v>
      </c>
      <c r="D132" s="285"/>
      <c r="E132" s="285"/>
      <c r="F132" s="306" t="s">
        <v>1624</v>
      </c>
      <c r="G132" s="285"/>
      <c r="H132" s="285" t="s">
        <v>1657</v>
      </c>
      <c r="I132" s="285" t="s">
        <v>1620</v>
      </c>
      <c r="J132" s="285">
        <v>50</v>
      </c>
      <c r="K132" s="328"/>
    </row>
    <row r="133" ht="15" customHeight="1">
      <c r="B133" s="326"/>
      <c r="C133" s="285" t="s">
        <v>1643</v>
      </c>
      <c r="D133" s="285"/>
      <c r="E133" s="285"/>
      <c r="F133" s="306" t="s">
        <v>1624</v>
      </c>
      <c r="G133" s="285"/>
      <c r="H133" s="285" t="s">
        <v>1657</v>
      </c>
      <c r="I133" s="285" t="s">
        <v>1620</v>
      </c>
      <c r="J133" s="285">
        <v>50</v>
      </c>
      <c r="K133" s="328"/>
    </row>
    <row r="134" ht="15" customHeight="1">
      <c r="B134" s="326"/>
      <c r="C134" s="285" t="s">
        <v>1645</v>
      </c>
      <c r="D134" s="285"/>
      <c r="E134" s="285"/>
      <c r="F134" s="306" t="s">
        <v>1624</v>
      </c>
      <c r="G134" s="285"/>
      <c r="H134" s="285" t="s">
        <v>1657</v>
      </c>
      <c r="I134" s="285" t="s">
        <v>1620</v>
      </c>
      <c r="J134" s="285">
        <v>50</v>
      </c>
      <c r="K134" s="328"/>
    </row>
    <row r="135" ht="15" customHeight="1">
      <c r="B135" s="326"/>
      <c r="C135" s="285" t="s">
        <v>145</v>
      </c>
      <c r="D135" s="285"/>
      <c r="E135" s="285"/>
      <c r="F135" s="306" t="s">
        <v>1624</v>
      </c>
      <c r="G135" s="285"/>
      <c r="H135" s="285" t="s">
        <v>1670</v>
      </c>
      <c r="I135" s="285" t="s">
        <v>1620</v>
      </c>
      <c r="J135" s="285">
        <v>255</v>
      </c>
      <c r="K135" s="328"/>
    </row>
    <row r="136" ht="15" customHeight="1">
      <c r="B136" s="326"/>
      <c r="C136" s="285" t="s">
        <v>1647</v>
      </c>
      <c r="D136" s="285"/>
      <c r="E136" s="285"/>
      <c r="F136" s="306" t="s">
        <v>1618</v>
      </c>
      <c r="G136" s="285"/>
      <c r="H136" s="285" t="s">
        <v>1671</v>
      </c>
      <c r="I136" s="285" t="s">
        <v>1649</v>
      </c>
      <c r="J136" s="285"/>
      <c r="K136" s="328"/>
    </row>
    <row r="137" ht="15" customHeight="1">
      <c r="B137" s="326"/>
      <c r="C137" s="285" t="s">
        <v>1650</v>
      </c>
      <c r="D137" s="285"/>
      <c r="E137" s="285"/>
      <c r="F137" s="306" t="s">
        <v>1618</v>
      </c>
      <c r="G137" s="285"/>
      <c r="H137" s="285" t="s">
        <v>1672</v>
      </c>
      <c r="I137" s="285" t="s">
        <v>1652</v>
      </c>
      <c r="J137" s="285"/>
      <c r="K137" s="328"/>
    </row>
    <row r="138" ht="15" customHeight="1">
      <c r="B138" s="326"/>
      <c r="C138" s="285" t="s">
        <v>1653</v>
      </c>
      <c r="D138" s="285"/>
      <c r="E138" s="285"/>
      <c r="F138" s="306" t="s">
        <v>1618</v>
      </c>
      <c r="G138" s="285"/>
      <c r="H138" s="285" t="s">
        <v>1653</v>
      </c>
      <c r="I138" s="285" t="s">
        <v>1652</v>
      </c>
      <c r="J138" s="285"/>
      <c r="K138" s="328"/>
    </row>
    <row r="139" ht="15" customHeight="1">
      <c r="B139" s="326"/>
      <c r="C139" s="285" t="s">
        <v>44</v>
      </c>
      <c r="D139" s="285"/>
      <c r="E139" s="285"/>
      <c r="F139" s="306" t="s">
        <v>1618</v>
      </c>
      <c r="G139" s="285"/>
      <c r="H139" s="285" t="s">
        <v>1673</v>
      </c>
      <c r="I139" s="285" t="s">
        <v>1652</v>
      </c>
      <c r="J139" s="285"/>
      <c r="K139" s="328"/>
    </row>
    <row r="140" ht="15" customHeight="1">
      <c r="B140" s="326"/>
      <c r="C140" s="285" t="s">
        <v>1674</v>
      </c>
      <c r="D140" s="285"/>
      <c r="E140" s="285"/>
      <c r="F140" s="306" t="s">
        <v>1618</v>
      </c>
      <c r="G140" s="285"/>
      <c r="H140" s="285" t="s">
        <v>1675</v>
      </c>
      <c r="I140" s="285" t="s">
        <v>1652</v>
      </c>
      <c r="J140" s="285"/>
      <c r="K140" s="328"/>
    </row>
    <row r="141" ht="15" customHeight="1">
      <c r="B141" s="329"/>
      <c r="C141" s="330"/>
      <c r="D141" s="330"/>
      <c r="E141" s="330"/>
      <c r="F141" s="330"/>
      <c r="G141" s="330"/>
      <c r="H141" s="330"/>
      <c r="I141" s="330"/>
      <c r="J141" s="330"/>
      <c r="K141" s="331"/>
    </row>
    <row r="142" ht="18.75" customHeight="1">
      <c r="B142" s="281"/>
      <c r="C142" s="281"/>
      <c r="D142" s="281"/>
      <c r="E142" s="281"/>
      <c r="F142" s="318"/>
      <c r="G142" s="281"/>
      <c r="H142" s="281"/>
      <c r="I142" s="281"/>
      <c r="J142" s="281"/>
      <c r="K142" s="281"/>
    </row>
    <row r="143" ht="18.75" customHeight="1">
      <c r="B143" s="292"/>
      <c r="C143" s="292"/>
      <c r="D143" s="292"/>
      <c r="E143" s="292"/>
      <c r="F143" s="292"/>
      <c r="G143" s="292"/>
      <c r="H143" s="292"/>
      <c r="I143" s="292"/>
      <c r="J143" s="292"/>
      <c r="K143" s="292"/>
    </row>
    <row r="144" ht="7.5" customHeight="1">
      <c r="B144" s="293"/>
      <c r="C144" s="294"/>
      <c r="D144" s="294"/>
      <c r="E144" s="294"/>
      <c r="F144" s="294"/>
      <c r="G144" s="294"/>
      <c r="H144" s="294"/>
      <c r="I144" s="294"/>
      <c r="J144" s="294"/>
      <c r="K144" s="295"/>
    </row>
    <row r="145" ht="45" customHeight="1">
      <c r="B145" s="296"/>
      <c r="C145" s="297" t="s">
        <v>1676</v>
      </c>
      <c r="D145" s="297"/>
      <c r="E145" s="297"/>
      <c r="F145" s="297"/>
      <c r="G145" s="297"/>
      <c r="H145" s="297"/>
      <c r="I145" s="297"/>
      <c r="J145" s="297"/>
      <c r="K145" s="298"/>
    </row>
    <row r="146" ht="17.25" customHeight="1">
      <c r="B146" s="296"/>
      <c r="C146" s="299" t="s">
        <v>1612</v>
      </c>
      <c r="D146" s="299"/>
      <c r="E146" s="299"/>
      <c r="F146" s="299" t="s">
        <v>1613</v>
      </c>
      <c r="G146" s="300"/>
      <c r="H146" s="299" t="s">
        <v>140</v>
      </c>
      <c r="I146" s="299" t="s">
        <v>63</v>
      </c>
      <c r="J146" s="299" t="s">
        <v>1614</v>
      </c>
      <c r="K146" s="298"/>
    </row>
    <row r="147" ht="17.25" customHeight="1">
      <c r="B147" s="296"/>
      <c r="C147" s="301" t="s">
        <v>1615</v>
      </c>
      <c r="D147" s="301"/>
      <c r="E147" s="301"/>
      <c r="F147" s="302" t="s">
        <v>1616</v>
      </c>
      <c r="G147" s="303"/>
      <c r="H147" s="301"/>
      <c r="I147" s="301"/>
      <c r="J147" s="301" t="s">
        <v>1617</v>
      </c>
      <c r="K147" s="298"/>
    </row>
    <row r="148" ht="5.25" customHeight="1">
      <c r="B148" s="307"/>
      <c r="C148" s="304"/>
      <c r="D148" s="304"/>
      <c r="E148" s="304"/>
      <c r="F148" s="304"/>
      <c r="G148" s="305"/>
      <c r="H148" s="304"/>
      <c r="I148" s="304"/>
      <c r="J148" s="304"/>
      <c r="K148" s="328"/>
    </row>
    <row r="149" ht="15" customHeight="1">
      <c r="B149" s="307"/>
      <c r="C149" s="332" t="s">
        <v>1621</v>
      </c>
      <c r="D149" s="285"/>
      <c r="E149" s="285"/>
      <c r="F149" s="333" t="s">
        <v>1618</v>
      </c>
      <c r="G149" s="285"/>
      <c r="H149" s="332" t="s">
        <v>1657</v>
      </c>
      <c r="I149" s="332" t="s">
        <v>1620</v>
      </c>
      <c r="J149" s="332">
        <v>120</v>
      </c>
      <c r="K149" s="328"/>
    </row>
    <row r="150" ht="15" customHeight="1">
      <c r="B150" s="307"/>
      <c r="C150" s="332" t="s">
        <v>1666</v>
      </c>
      <c r="D150" s="285"/>
      <c r="E150" s="285"/>
      <c r="F150" s="333" t="s">
        <v>1618</v>
      </c>
      <c r="G150" s="285"/>
      <c r="H150" s="332" t="s">
        <v>1677</v>
      </c>
      <c r="I150" s="332" t="s">
        <v>1620</v>
      </c>
      <c r="J150" s="332" t="s">
        <v>1668</v>
      </c>
      <c r="K150" s="328"/>
    </row>
    <row r="151" ht="15" customHeight="1">
      <c r="B151" s="307"/>
      <c r="C151" s="332" t="s">
        <v>1567</v>
      </c>
      <c r="D151" s="285"/>
      <c r="E151" s="285"/>
      <c r="F151" s="333" t="s">
        <v>1618</v>
      </c>
      <c r="G151" s="285"/>
      <c r="H151" s="332" t="s">
        <v>1678</v>
      </c>
      <c r="I151" s="332" t="s">
        <v>1620</v>
      </c>
      <c r="J151" s="332" t="s">
        <v>1668</v>
      </c>
      <c r="K151" s="328"/>
    </row>
    <row r="152" ht="15" customHeight="1">
      <c r="B152" s="307"/>
      <c r="C152" s="332" t="s">
        <v>1623</v>
      </c>
      <c r="D152" s="285"/>
      <c r="E152" s="285"/>
      <c r="F152" s="333" t="s">
        <v>1624</v>
      </c>
      <c r="G152" s="285"/>
      <c r="H152" s="332" t="s">
        <v>1657</v>
      </c>
      <c r="I152" s="332" t="s">
        <v>1620</v>
      </c>
      <c r="J152" s="332">
        <v>50</v>
      </c>
      <c r="K152" s="328"/>
    </row>
    <row r="153" ht="15" customHeight="1">
      <c r="B153" s="307"/>
      <c r="C153" s="332" t="s">
        <v>1626</v>
      </c>
      <c r="D153" s="285"/>
      <c r="E153" s="285"/>
      <c r="F153" s="333" t="s">
        <v>1618</v>
      </c>
      <c r="G153" s="285"/>
      <c r="H153" s="332" t="s">
        <v>1657</v>
      </c>
      <c r="I153" s="332" t="s">
        <v>1628</v>
      </c>
      <c r="J153" s="332"/>
      <c r="K153" s="328"/>
    </row>
    <row r="154" ht="15" customHeight="1">
      <c r="B154" s="307"/>
      <c r="C154" s="332" t="s">
        <v>1637</v>
      </c>
      <c r="D154" s="285"/>
      <c r="E154" s="285"/>
      <c r="F154" s="333" t="s">
        <v>1624</v>
      </c>
      <c r="G154" s="285"/>
      <c r="H154" s="332" t="s">
        <v>1657</v>
      </c>
      <c r="I154" s="332" t="s">
        <v>1620</v>
      </c>
      <c r="J154" s="332">
        <v>50</v>
      </c>
      <c r="K154" s="328"/>
    </row>
    <row r="155" ht="15" customHeight="1">
      <c r="B155" s="307"/>
      <c r="C155" s="332" t="s">
        <v>1645</v>
      </c>
      <c r="D155" s="285"/>
      <c r="E155" s="285"/>
      <c r="F155" s="333" t="s">
        <v>1624</v>
      </c>
      <c r="G155" s="285"/>
      <c r="H155" s="332" t="s">
        <v>1657</v>
      </c>
      <c r="I155" s="332" t="s">
        <v>1620</v>
      </c>
      <c r="J155" s="332">
        <v>50</v>
      </c>
      <c r="K155" s="328"/>
    </row>
    <row r="156" ht="15" customHeight="1">
      <c r="B156" s="307"/>
      <c r="C156" s="332" t="s">
        <v>1643</v>
      </c>
      <c r="D156" s="285"/>
      <c r="E156" s="285"/>
      <c r="F156" s="333" t="s">
        <v>1624</v>
      </c>
      <c r="G156" s="285"/>
      <c r="H156" s="332" t="s">
        <v>1657</v>
      </c>
      <c r="I156" s="332" t="s">
        <v>1620</v>
      </c>
      <c r="J156" s="332">
        <v>50</v>
      </c>
      <c r="K156" s="328"/>
    </row>
    <row r="157" ht="15" customHeight="1">
      <c r="B157" s="307"/>
      <c r="C157" s="332" t="s">
        <v>101</v>
      </c>
      <c r="D157" s="285"/>
      <c r="E157" s="285"/>
      <c r="F157" s="333" t="s">
        <v>1618</v>
      </c>
      <c r="G157" s="285"/>
      <c r="H157" s="332" t="s">
        <v>1679</v>
      </c>
      <c r="I157" s="332" t="s">
        <v>1620</v>
      </c>
      <c r="J157" s="332" t="s">
        <v>1680</v>
      </c>
      <c r="K157" s="328"/>
    </row>
    <row r="158" ht="15" customHeight="1">
      <c r="B158" s="307"/>
      <c r="C158" s="332" t="s">
        <v>1681</v>
      </c>
      <c r="D158" s="285"/>
      <c r="E158" s="285"/>
      <c r="F158" s="333" t="s">
        <v>1618</v>
      </c>
      <c r="G158" s="285"/>
      <c r="H158" s="332" t="s">
        <v>1682</v>
      </c>
      <c r="I158" s="332" t="s">
        <v>1652</v>
      </c>
      <c r="J158" s="332"/>
      <c r="K158" s="328"/>
    </row>
    <row r="159" ht="15" customHeight="1">
      <c r="B159" s="334"/>
      <c r="C159" s="316"/>
      <c r="D159" s="316"/>
      <c r="E159" s="316"/>
      <c r="F159" s="316"/>
      <c r="G159" s="316"/>
      <c r="H159" s="316"/>
      <c r="I159" s="316"/>
      <c r="J159" s="316"/>
      <c r="K159" s="335"/>
    </row>
    <row r="160" ht="18.75" customHeight="1">
      <c r="B160" s="281"/>
      <c r="C160" s="285"/>
      <c r="D160" s="285"/>
      <c r="E160" s="285"/>
      <c r="F160" s="306"/>
      <c r="G160" s="285"/>
      <c r="H160" s="285"/>
      <c r="I160" s="285"/>
      <c r="J160" s="285"/>
      <c r="K160" s="281"/>
    </row>
    <row r="161" ht="18.75" customHeight="1">
      <c r="B161" s="292"/>
      <c r="C161" s="292"/>
      <c r="D161" s="292"/>
      <c r="E161" s="292"/>
      <c r="F161" s="292"/>
      <c r="G161" s="292"/>
      <c r="H161" s="292"/>
      <c r="I161" s="292"/>
      <c r="J161" s="292"/>
      <c r="K161" s="292"/>
    </row>
    <row r="162" ht="7.5" customHeight="1">
      <c r="B162" s="271"/>
      <c r="C162" s="272"/>
      <c r="D162" s="272"/>
      <c r="E162" s="272"/>
      <c r="F162" s="272"/>
      <c r="G162" s="272"/>
      <c r="H162" s="272"/>
      <c r="I162" s="272"/>
      <c r="J162" s="272"/>
      <c r="K162" s="273"/>
    </row>
    <row r="163" ht="45" customHeight="1">
      <c r="B163" s="274"/>
      <c r="C163" s="275" t="s">
        <v>1683</v>
      </c>
      <c r="D163" s="275"/>
      <c r="E163" s="275"/>
      <c r="F163" s="275"/>
      <c r="G163" s="275"/>
      <c r="H163" s="275"/>
      <c r="I163" s="275"/>
      <c r="J163" s="275"/>
      <c r="K163" s="276"/>
    </row>
    <row r="164" ht="17.25" customHeight="1">
      <c r="B164" s="274"/>
      <c r="C164" s="299" t="s">
        <v>1612</v>
      </c>
      <c r="D164" s="299"/>
      <c r="E164" s="299"/>
      <c r="F164" s="299" t="s">
        <v>1613</v>
      </c>
      <c r="G164" s="336"/>
      <c r="H164" s="337" t="s">
        <v>140</v>
      </c>
      <c r="I164" s="337" t="s">
        <v>63</v>
      </c>
      <c r="J164" s="299" t="s">
        <v>1614</v>
      </c>
      <c r="K164" s="276"/>
    </row>
    <row r="165" ht="17.25" customHeight="1">
      <c r="B165" s="277"/>
      <c r="C165" s="301" t="s">
        <v>1615</v>
      </c>
      <c r="D165" s="301"/>
      <c r="E165" s="301"/>
      <c r="F165" s="302" t="s">
        <v>1616</v>
      </c>
      <c r="G165" s="338"/>
      <c r="H165" s="339"/>
      <c r="I165" s="339"/>
      <c r="J165" s="301" t="s">
        <v>1617</v>
      </c>
      <c r="K165" s="279"/>
    </row>
    <row r="166" ht="5.25" customHeight="1">
      <c r="B166" s="307"/>
      <c r="C166" s="304"/>
      <c r="D166" s="304"/>
      <c r="E166" s="304"/>
      <c r="F166" s="304"/>
      <c r="G166" s="305"/>
      <c r="H166" s="304"/>
      <c r="I166" s="304"/>
      <c r="J166" s="304"/>
      <c r="K166" s="328"/>
    </row>
    <row r="167" ht="15" customHeight="1">
      <c r="B167" s="307"/>
      <c r="C167" s="285" t="s">
        <v>1621</v>
      </c>
      <c r="D167" s="285"/>
      <c r="E167" s="285"/>
      <c r="F167" s="306" t="s">
        <v>1618</v>
      </c>
      <c r="G167" s="285"/>
      <c r="H167" s="285" t="s">
        <v>1657</v>
      </c>
      <c r="I167" s="285" t="s">
        <v>1620</v>
      </c>
      <c r="J167" s="285">
        <v>120</v>
      </c>
      <c r="K167" s="328"/>
    </row>
    <row r="168" ht="15" customHeight="1">
      <c r="B168" s="307"/>
      <c r="C168" s="285" t="s">
        <v>1666</v>
      </c>
      <c r="D168" s="285"/>
      <c r="E168" s="285"/>
      <c r="F168" s="306" t="s">
        <v>1618</v>
      </c>
      <c r="G168" s="285"/>
      <c r="H168" s="285" t="s">
        <v>1667</v>
      </c>
      <c r="I168" s="285" t="s">
        <v>1620</v>
      </c>
      <c r="J168" s="285" t="s">
        <v>1668</v>
      </c>
      <c r="K168" s="328"/>
    </row>
    <row r="169" ht="15" customHeight="1">
      <c r="B169" s="307"/>
      <c r="C169" s="285" t="s">
        <v>1567</v>
      </c>
      <c r="D169" s="285"/>
      <c r="E169" s="285"/>
      <c r="F169" s="306" t="s">
        <v>1618</v>
      </c>
      <c r="G169" s="285"/>
      <c r="H169" s="285" t="s">
        <v>1684</v>
      </c>
      <c r="I169" s="285" t="s">
        <v>1620</v>
      </c>
      <c r="J169" s="285" t="s">
        <v>1668</v>
      </c>
      <c r="K169" s="328"/>
    </row>
    <row r="170" ht="15" customHeight="1">
      <c r="B170" s="307"/>
      <c r="C170" s="285" t="s">
        <v>1623</v>
      </c>
      <c r="D170" s="285"/>
      <c r="E170" s="285"/>
      <c r="F170" s="306" t="s">
        <v>1624</v>
      </c>
      <c r="G170" s="285"/>
      <c r="H170" s="285" t="s">
        <v>1684</v>
      </c>
      <c r="I170" s="285" t="s">
        <v>1620</v>
      </c>
      <c r="J170" s="285">
        <v>50</v>
      </c>
      <c r="K170" s="328"/>
    </row>
    <row r="171" ht="15" customHeight="1">
      <c r="B171" s="307"/>
      <c r="C171" s="285" t="s">
        <v>1626</v>
      </c>
      <c r="D171" s="285"/>
      <c r="E171" s="285"/>
      <c r="F171" s="306" t="s">
        <v>1618</v>
      </c>
      <c r="G171" s="285"/>
      <c r="H171" s="285" t="s">
        <v>1684</v>
      </c>
      <c r="I171" s="285" t="s">
        <v>1628</v>
      </c>
      <c r="J171" s="285"/>
      <c r="K171" s="328"/>
    </row>
    <row r="172" ht="15" customHeight="1">
      <c r="B172" s="307"/>
      <c r="C172" s="285" t="s">
        <v>1637</v>
      </c>
      <c r="D172" s="285"/>
      <c r="E172" s="285"/>
      <c r="F172" s="306" t="s">
        <v>1624</v>
      </c>
      <c r="G172" s="285"/>
      <c r="H172" s="285" t="s">
        <v>1684</v>
      </c>
      <c r="I172" s="285" t="s">
        <v>1620</v>
      </c>
      <c r="J172" s="285">
        <v>50</v>
      </c>
      <c r="K172" s="328"/>
    </row>
    <row r="173" ht="15" customHeight="1">
      <c r="B173" s="307"/>
      <c r="C173" s="285" t="s">
        <v>1645</v>
      </c>
      <c r="D173" s="285"/>
      <c r="E173" s="285"/>
      <c r="F173" s="306" t="s">
        <v>1624</v>
      </c>
      <c r="G173" s="285"/>
      <c r="H173" s="285" t="s">
        <v>1684</v>
      </c>
      <c r="I173" s="285" t="s">
        <v>1620</v>
      </c>
      <c r="J173" s="285">
        <v>50</v>
      </c>
      <c r="K173" s="328"/>
    </row>
    <row r="174" ht="15" customHeight="1">
      <c r="B174" s="307"/>
      <c r="C174" s="285" t="s">
        <v>1643</v>
      </c>
      <c r="D174" s="285"/>
      <c r="E174" s="285"/>
      <c r="F174" s="306" t="s">
        <v>1624</v>
      </c>
      <c r="G174" s="285"/>
      <c r="H174" s="285" t="s">
        <v>1684</v>
      </c>
      <c r="I174" s="285" t="s">
        <v>1620</v>
      </c>
      <c r="J174" s="285">
        <v>50</v>
      </c>
      <c r="K174" s="328"/>
    </row>
    <row r="175" ht="15" customHeight="1">
      <c r="B175" s="307"/>
      <c r="C175" s="285" t="s">
        <v>139</v>
      </c>
      <c r="D175" s="285"/>
      <c r="E175" s="285"/>
      <c r="F175" s="306" t="s">
        <v>1618</v>
      </c>
      <c r="G175" s="285"/>
      <c r="H175" s="285" t="s">
        <v>1685</v>
      </c>
      <c r="I175" s="285" t="s">
        <v>1686</v>
      </c>
      <c r="J175" s="285"/>
      <c r="K175" s="328"/>
    </row>
    <row r="176" ht="15" customHeight="1">
      <c r="B176" s="307"/>
      <c r="C176" s="285" t="s">
        <v>63</v>
      </c>
      <c r="D176" s="285"/>
      <c r="E176" s="285"/>
      <c r="F176" s="306" t="s">
        <v>1618</v>
      </c>
      <c r="G176" s="285"/>
      <c r="H176" s="285" t="s">
        <v>1687</v>
      </c>
      <c r="I176" s="285" t="s">
        <v>1688</v>
      </c>
      <c r="J176" s="285">
        <v>1</v>
      </c>
      <c r="K176" s="328"/>
    </row>
    <row r="177" ht="15" customHeight="1">
      <c r="B177" s="307"/>
      <c r="C177" s="285" t="s">
        <v>59</v>
      </c>
      <c r="D177" s="285"/>
      <c r="E177" s="285"/>
      <c r="F177" s="306" t="s">
        <v>1618</v>
      </c>
      <c r="G177" s="285"/>
      <c r="H177" s="285" t="s">
        <v>1689</v>
      </c>
      <c r="I177" s="285" t="s">
        <v>1620</v>
      </c>
      <c r="J177" s="285">
        <v>20</v>
      </c>
      <c r="K177" s="328"/>
    </row>
    <row r="178" ht="15" customHeight="1">
      <c r="B178" s="307"/>
      <c r="C178" s="285" t="s">
        <v>140</v>
      </c>
      <c r="D178" s="285"/>
      <c r="E178" s="285"/>
      <c r="F178" s="306" t="s">
        <v>1618</v>
      </c>
      <c r="G178" s="285"/>
      <c r="H178" s="285" t="s">
        <v>1690</v>
      </c>
      <c r="I178" s="285" t="s">
        <v>1620</v>
      </c>
      <c r="J178" s="285">
        <v>255</v>
      </c>
      <c r="K178" s="328"/>
    </row>
    <row r="179" ht="15" customHeight="1">
      <c r="B179" s="307"/>
      <c r="C179" s="285" t="s">
        <v>141</v>
      </c>
      <c r="D179" s="285"/>
      <c r="E179" s="285"/>
      <c r="F179" s="306" t="s">
        <v>1618</v>
      </c>
      <c r="G179" s="285"/>
      <c r="H179" s="285" t="s">
        <v>1583</v>
      </c>
      <c r="I179" s="285" t="s">
        <v>1620</v>
      </c>
      <c r="J179" s="285">
        <v>10</v>
      </c>
      <c r="K179" s="328"/>
    </row>
    <row r="180" ht="15" customHeight="1">
      <c r="B180" s="307"/>
      <c r="C180" s="285" t="s">
        <v>142</v>
      </c>
      <c r="D180" s="285"/>
      <c r="E180" s="285"/>
      <c r="F180" s="306" t="s">
        <v>1618</v>
      </c>
      <c r="G180" s="285"/>
      <c r="H180" s="285" t="s">
        <v>1691</v>
      </c>
      <c r="I180" s="285" t="s">
        <v>1652</v>
      </c>
      <c r="J180" s="285"/>
      <c r="K180" s="328"/>
    </row>
    <row r="181" ht="15" customHeight="1">
      <c r="B181" s="307"/>
      <c r="C181" s="285" t="s">
        <v>1692</v>
      </c>
      <c r="D181" s="285"/>
      <c r="E181" s="285"/>
      <c r="F181" s="306" t="s">
        <v>1618</v>
      </c>
      <c r="G181" s="285"/>
      <c r="H181" s="285" t="s">
        <v>1693</v>
      </c>
      <c r="I181" s="285" t="s">
        <v>1652</v>
      </c>
      <c r="J181" s="285"/>
      <c r="K181" s="328"/>
    </row>
    <row r="182" ht="15" customHeight="1">
      <c r="B182" s="307"/>
      <c r="C182" s="285" t="s">
        <v>1681</v>
      </c>
      <c r="D182" s="285"/>
      <c r="E182" s="285"/>
      <c r="F182" s="306" t="s">
        <v>1618</v>
      </c>
      <c r="G182" s="285"/>
      <c r="H182" s="285" t="s">
        <v>1694</v>
      </c>
      <c r="I182" s="285" t="s">
        <v>1652</v>
      </c>
      <c r="J182" s="285"/>
      <c r="K182" s="328"/>
    </row>
    <row r="183" ht="15" customHeight="1">
      <c r="B183" s="307"/>
      <c r="C183" s="285" t="s">
        <v>144</v>
      </c>
      <c r="D183" s="285"/>
      <c r="E183" s="285"/>
      <c r="F183" s="306" t="s">
        <v>1624</v>
      </c>
      <c r="G183" s="285"/>
      <c r="H183" s="285" t="s">
        <v>1695</v>
      </c>
      <c r="I183" s="285" t="s">
        <v>1620</v>
      </c>
      <c r="J183" s="285">
        <v>50</v>
      </c>
      <c r="K183" s="328"/>
    </row>
    <row r="184" ht="15" customHeight="1">
      <c r="B184" s="307"/>
      <c r="C184" s="285" t="s">
        <v>1696</v>
      </c>
      <c r="D184" s="285"/>
      <c r="E184" s="285"/>
      <c r="F184" s="306" t="s">
        <v>1624</v>
      </c>
      <c r="G184" s="285"/>
      <c r="H184" s="285" t="s">
        <v>1697</v>
      </c>
      <c r="I184" s="285" t="s">
        <v>1698</v>
      </c>
      <c r="J184" s="285"/>
      <c r="K184" s="328"/>
    </row>
    <row r="185" ht="15" customHeight="1">
      <c r="B185" s="307"/>
      <c r="C185" s="285" t="s">
        <v>1699</v>
      </c>
      <c r="D185" s="285"/>
      <c r="E185" s="285"/>
      <c r="F185" s="306" t="s">
        <v>1624</v>
      </c>
      <c r="G185" s="285"/>
      <c r="H185" s="285" t="s">
        <v>1700</v>
      </c>
      <c r="I185" s="285" t="s">
        <v>1698</v>
      </c>
      <c r="J185" s="285"/>
      <c r="K185" s="328"/>
    </row>
    <row r="186" ht="15" customHeight="1">
      <c r="B186" s="307"/>
      <c r="C186" s="285" t="s">
        <v>1701</v>
      </c>
      <c r="D186" s="285"/>
      <c r="E186" s="285"/>
      <c r="F186" s="306" t="s">
        <v>1624</v>
      </c>
      <c r="G186" s="285"/>
      <c r="H186" s="285" t="s">
        <v>1702</v>
      </c>
      <c r="I186" s="285" t="s">
        <v>1698</v>
      </c>
      <c r="J186" s="285"/>
      <c r="K186" s="328"/>
    </row>
    <row r="187" ht="15" customHeight="1">
      <c r="B187" s="307"/>
      <c r="C187" s="340" t="s">
        <v>1703</v>
      </c>
      <c r="D187" s="285"/>
      <c r="E187" s="285"/>
      <c r="F187" s="306" t="s">
        <v>1624</v>
      </c>
      <c r="G187" s="285"/>
      <c r="H187" s="285" t="s">
        <v>1704</v>
      </c>
      <c r="I187" s="285" t="s">
        <v>1705</v>
      </c>
      <c r="J187" s="341" t="s">
        <v>1706</v>
      </c>
      <c r="K187" s="328"/>
    </row>
    <row r="188" ht="15" customHeight="1">
      <c r="B188" s="307"/>
      <c r="C188" s="291" t="s">
        <v>48</v>
      </c>
      <c r="D188" s="285"/>
      <c r="E188" s="285"/>
      <c r="F188" s="306" t="s">
        <v>1618</v>
      </c>
      <c r="G188" s="285"/>
      <c r="H188" s="281" t="s">
        <v>1707</v>
      </c>
      <c r="I188" s="285" t="s">
        <v>1708</v>
      </c>
      <c r="J188" s="285"/>
      <c r="K188" s="328"/>
    </row>
    <row r="189" ht="15" customHeight="1">
      <c r="B189" s="307"/>
      <c r="C189" s="291" t="s">
        <v>1709</v>
      </c>
      <c r="D189" s="285"/>
      <c r="E189" s="285"/>
      <c r="F189" s="306" t="s">
        <v>1618</v>
      </c>
      <c r="G189" s="285"/>
      <c r="H189" s="285" t="s">
        <v>1710</v>
      </c>
      <c r="I189" s="285" t="s">
        <v>1652</v>
      </c>
      <c r="J189" s="285"/>
      <c r="K189" s="328"/>
    </row>
    <row r="190" ht="15" customHeight="1">
      <c r="B190" s="307"/>
      <c r="C190" s="291" t="s">
        <v>1711</v>
      </c>
      <c r="D190" s="285"/>
      <c r="E190" s="285"/>
      <c r="F190" s="306" t="s">
        <v>1618</v>
      </c>
      <c r="G190" s="285"/>
      <c r="H190" s="285" t="s">
        <v>1712</v>
      </c>
      <c r="I190" s="285" t="s">
        <v>1652</v>
      </c>
      <c r="J190" s="285"/>
      <c r="K190" s="328"/>
    </row>
    <row r="191" ht="15" customHeight="1">
      <c r="B191" s="307"/>
      <c r="C191" s="291" t="s">
        <v>1713</v>
      </c>
      <c r="D191" s="285"/>
      <c r="E191" s="285"/>
      <c r="F191" s="306" t="s">
        <v>1624</v>
      </c>
      <c r="G191" s="285"/>
      <c r="H191" s="285" t="s">
        <v>1714</v>
      </c>
      <c r="I191" s="285" t="s">
        <v>1652</v>
      </c>
      <c r="J191" s="285"/>
      <c r="K191" s="328"/>
    </row>
    <row r="192" ht="15" customHeight="1">
      <c r="B192" s="334"/>
      <c r="C192" s="342"/>
      <c r="D192" s="316"/>
      <c r="E192" s="316"/>
      <c r="F192" s="316"/>
      <c r="G192" s="316"/>
      <c r="H192" s="316"/>
      <c r="I192" s="316"/>
      <c r="J192" s="316"/>
      <c r="K192" s="335"/>
    </row>
    <row r="193" ht="18.75" customHeight="1">
      <c r="B193" s="281"/>
      <c r="C193" s="285"/>
      <c r="D193" s="285"/>
      <c r="E193" s="285"/>
      <c r="F193" s="306"/>
      <c r="G193" s="285"/>
      <c r="H193" s="285"/>
      <c r="I193" s="285"/>
      <c r="J193" s="285"/>
      <c r="K193" s="281"/>
    </row>
    <row r="194" ht="18.75" customHeight="1">
      <c r="B194" s="281"/>
      <c r="C194" s="285"/>
      <c r="D194" s="285"/>
      <c r="E194" s="285"/>
      <c r="F194" s="306"/>
      <c r="G194" s="285"/>
      <c r="H194" s="285"/>
      <c r="I194" s="285"/>
      <c r="J194" s="285"/>
      <c r="K194" s="281"/>
    </row>
    <row r="195" ht="18.75" customHeight="1">
      <c r="B195" s="292"/>
      <c r="C195" s="292"/>
      <c r="D195" s="292"/>
      <c r="E195" s="292"/>
      <c r="F195" s="292"/>
      <c r="G195" s="292"/>
      <c r="H195" s="292"/>
      <c r="I195" s="292"/>
      <c r="J195" s="292"/>
      <c r="K195" s="292"/>
    </row>
    <row r="196" ht="13.5">
      <c r="B196" s="271"/>
      <c r="C196" s="272"/>
      <c r="D196" s="272"/>
      <c r="E196" s="272"/>
      <c r="F196" s="272"/>
      <c r="G196" s="272"/>
      <c r="H196" s="272"/>
      <c r="I196" s="272"/>
      <c r="J196" s="272"/>
      <c r="K196" s="273"/>
    </row>
    <row r="197" ht="21">
      <c r="B197" s="274"/>
      <c r="C197" s="275" t="s">
        <v>1715</v>
      </c>
      <c r="D197" s="275"/>
      <c r="E197" s="275"/>
      <c r="F197" s="275"/>
      <c r="G197" s="275"/>
      <c r="H197" s="275"/>
      <c r="I197" s="275"/>
      <c r="J197" s="275"/>
      <c r="K197" s="276"/>
    </row>
    <row r="198" ht="25.5" customHeight="1">
      <c r="B198" s="274"/>
      <c r="C198" s="343" t="s">
        <v>1716</v>
      </c>
      <c r="D198" s="343"/>
      <c r="E198" s="343"/>
      <c r="F198" s="343" t="s">
        <v>1717</v>
      </c>
      <c r="G198" s="344"/>
      <c r="H198" s="343" t="s">
        <v>1718</v>
      </c>
      <c r="I198" s="343"/>
      <c r="J198" s="343"/>
      <c r="K198" s="276"/>
    </row>
    <row r="199" ht="5.25" customHeight="1">
      <c r="B199" s="307"/>
      <c r="C199" s="304"/>
      <c r="D199" s="304"/>
      <c r="E199" s="304"/>
      <c r="F199" s="304"/>
      <c r="G199" s="285"/>
      <c r="H199" s="304"/>
      <c r="I199" s="304"/>
      <c r="J199" s="304"/>
      <c r="K199" s="328"/>
    </row>
    <row r="200" ht="15" customHeight="1">
      <c r="B200" s="307"/>
      <c r="C200" s="285" t="s">
        <v>1708</v>
      </c>
      <c r="D200" s="285"/>
      <c r="E200" s="285"/>
      <c r="F200" s="306" t="s">
        <v>49</v>
      </c>
      <c r="G200" s="285"/>
      <c r="H200" s="285" t="s">
        <v>1719</v>
      </c>
      <c r="I200" s="285"/>
      <c r="J200" s="285"/>
      <c r="K200" s="328"/>
    </row>
    <row r="201" ht="15" customHeight="1">
      <c r="B201" s="307"/>
      <c r="C201" s="313"/>
      <c r="D201" s="285"/>
      <c r="E201" s="285"/>
      <c r="F201" s="306" t="s">
        <v>50</v>
      </c>
      <c r="G201" s="285"/>
      <c r="H201" s="285" t="s">
        <v>1720</v>
      </c>
      <c r="I201" s="285"/>
      <c r="J201" s="285"/>
      <c r="K201" s="328"/>
    </row>
    <row r="202" ht="15" customHeight="1">
      <c r="B202" s="307"/>
      <c r="C202" s="313"/>
      <c r="D202" s="285"/>
      <c r="E202" s="285"/>
      <c r="F202" s="306" t="s">
        <v>53</v>
      </c>
      <c r="G202" s="285"/>
      <c r="H202" s="285" t="s">
        <v>1721</v>
      </c>
      <c r="I202" s="285"/>
      <c r="J202" s="285"/>
      <c r="K202" s="328"/>
    </row>
    <row r="203" ht="15" customHeight="1">
      <c r="B203" s="307"/>
      <c r="C203" s="285"/>
      <c r="D203" s="285"/>
      <c r="E203" s="285"/>
      <c r="F203" s="306" t="s">
        <v>51</v>
      </c>
      <c r="G203" s="285"/>
      <c r="H203" s="285" t="s">
        <v>1722</v>
      </c>
      <c r="I203" s="285"/>
      <c r="J203" s="285"/>
      <c r="K203" s="328"/>
    </row>
    <row r="204" ht="15" customHeight="1">
      <c r="B204" s="307"/>
      <c r="C204" s="285"/>
      <c r="D204" s="285"/>
      <c r="E204" s="285"/>
      <c r="F204" s="306" t="s">
        <v>52</v>
      </c>
      <c r="G204" s="285"/>
      <c r="H204" s="285" t="s">
        <v>1723</v>
      </c>
      <c r="I204" s="285"/>
      <c r="J204" s="285"/>
      <c r="K204" s="328"/>
    </row>
    <row r="205" ht="15" customHeight="1">
      <c r="B205" s="307"/>
      <c r="C205" s="285"/>
      <c r="D205" s="285"/>
      <c r="E205" s="285"/>
      <c r="F205" s="306"/>
      <c r="G205" s="285"/>
      <c r="H205" s="285"/>
      <c r="I205" s="285"/>
      <c r="J205" s="285"/>
      <c r="K205" s="328"/>
    </row>
    <row r="206" ht="15" customHeight="1">
      <c r="B206" s="307"/>
      <c r="C206" s="285" t="s">
        <v>1664</v>
      </c>
      <c r="D206" s="285"/>
      <c r="E206" s="285"/>
      <c r="F206" s="306" t="s">
        <v>85</v>
      </c>
      <c r="G206" s="285"/>
      <c r="H206" s="285" t="s">
        <v>84</v>
      </c>
      <c r="I206" s="285"/>
      <c r="J206" s="285"/>
      <c r="K206" s="328"/>
    </row>
    <row r="207" ht="15" customHeight="1">
      <c r="B207" s="307"/>
      <c r="C207" s="313"/>
      <c r="D207" s="285"/>
      <c r="E207" s="285"/>
      <c r="F207" s="306" t="s">
        <v>1563</v>
      </c>
      <c r="G207" s="285"/>
      <c r="H207" s="285" t="s">
        <v>1564</v>
      </c>
      <c r="I207" s="285"/>
      <c r="J207" s="285"/>
      <c r="K207" s="328"/>
    </row>
    <row r="208" ht="15" customHeight="1">
      <c r="B208" s="307"/>
      <c r="C208" s="285"/>
      <c r="D208" s="285"/>
      <c r="E208" s="285"/>
      <c r="F208" s="306" t="s">
        <v>1561</v>
      </c>
      <c r="G208" s="285"/>
      <c r="H208" s="285" t="s">
        <v>1724</v>
      </c>
      <c r="I208" s="285"/>
      <c r="J208" s="285"/>
      <c r="K208" s="328"/>
    </row>
    <row r="209" ht="15" customHeight="1">
      <c r="B209" s="345"/>
      <c r="C209" s="313"/>
      <c r="D209" s="313"/>
      <c r="E209" s="313"/>
      <c r="F209" s="306" t="s">
        <v>90</v>
      </c>
      <c r="G209" s="291"/>
      <c r="H209" s="332" t="s">
        <v>89</v>
      </c>
      <c r="I209" s="332"/>
      <c r="J209" s="332"/>
      <c r="K209" s="346"/>
    </row>
    <row r="210" ht="15" customHeight="1">
      <c r="B210" s="345"/>
      <c r="C210" s="313"/>
      <c r="D210" s="313"/>
      <c r="E210" s="313"/>
      <c r="F210" s="306" t="s">
        <v>1565</v>
      </c>
      <c r="G210" s="291"/>
      <c r="H210" s="332" t="s">
        <v>1725</v>
      </c>
      <c r="I210" s="332"/>
      <c r="J210" s="332"/>
      <c r="K210" s="346"/>
    </row>
    <row r="211" ht="15" customHeight="1">
      <c r="B211" s="345"/>
      <c r="C211" s="313"/>
      <c r="D211" s="313"/>
      <c r="E211" s="313"/>
      <c r="F211" s="347"/>
      <c r="G211" s="291"/>
      <c r="H211" s="348"/>
      <c r="I211" s="348"/>
      <c r="J211" s="348"/>
      <c r="K211" s="346"/>
    </row>
    <row r="212" ht="15" customHeight="1">
      <c r="B212" s="345"/>
      <c r="C212" s="285" t="s">
        <v>1688</v>
      </c>
      <c r="D212" s="313"/>
      <c r="E212" s="313"/>
      <c r="F212" s="306">
        <v>1</v>
      </c>
      <c r="G212" s="291"/>
      <c r="H212" s="332" t="s">
        <v>1726</v>
      </c>
      <c r="I212" s="332"/>
      <c r="J212" s="332"/>
      <c r="K212" s="346"/>
    </row>
    <row r="213" ht="15" customHeight="1">
      <c r="B213" s="345"/>
      <c r="C213" s="313"/>
      <c r="D213" s="313"/>
      <c r="E213" s="313"/>
      <c r="F213" s="306">
        <v>2</v>
      </c>
      <c r="G213" s="291"/>
      <c r="H213" s="332" t="s">
        <v>1727</v>
      </c>
      <c r="I213" s="332"/>
      <c r="J213" s="332"/>
      <c r="K213" s="346"/>
    </row>
    <row r="214" ht="15" customHeight="1">
      <c r="B214" s="345"/>
      <c r="C214" s="313"/>
      <c r="D214" s="313"/>
      <c r="E214" s="313"/>
      <c r="F214" s="306">
        <v>3</v>
      </c>
      <c r="G214" s="291"/>
      <c r="H214" s="332" t="s">
        <v>1728</v>
      </c>
      <c r="I214" s="332"/>
      <c r="J214" s="332"/>
      <c r="K214" s="346"/>
    </row>
    <row r="215" ht="15" customHeight="1">
      <c r="B215" s="345"/>
      <c r="C215" s="313"/>
      <c r="D215" s="313"/>
      <c r="E215" s="313"/>
      <c r="F215" s="306">
        <v>4</v>
      </c>
      <c r="G215" s="291"/>
      <c r="H215" s="332" t="s">
        <v>1729</v>
      </c>
      <c r="I215" s="332"/>
      <c r="J215" s="332"/>
      <c r="K215" s="346"/>
    </row>
    <row r="216" ht="12.75" customHeight="1">
      <c r="B216" s="349"/>
      <c r="C216" s="350"/>
      <c r="D216" s="350"/>
      <c r="E216" s="350"/>
      <c r="F216" s="350"/>
      <c r="G216" s="350"/>
      <c r="H216" s="350"/>
      <c r="I216" s="350"/>
      <c r="J216" s="350"/>
      <c r="K216" s="351"/>
    </row>
  </sheetData>
  <sheetProtection autoFilter="0" deleteColumns="0" deleteRows="0" formatCells="0" formatColumns="0" formatRows="0" insertColumns="0" insertHyperlinks="0" insertRows="0" pivotTables="0" sort="0"/>
  <mergeCells count="77">
    <mergeCell ref="H208:J208"/>
    <mergeCell ref="H203:J203"/>
    <mergeCell ref="H201:J201"/>
    <mergeCell ref="H212:J212"/>
    <mergeCell ref="H214:J214"/>
    <mergeCell ref="H215:J215"/>
    <mergeCell ref="H213:J213"/>
    <mergeCell ref="H210:J210"/>
    <mergeCell ref="H209:J209"/>
    <mergeCell ref="H207:J207"/>
    <mergeCell ref="H198:J198"/>
    <mergeCell ref="C163:J163"/>
    <mergeCell ref="C120:J120"/>
    <mergeCell ref="C145:J145"/>
    <mergeCell ref="C197:J197"/>
    <mergeCell ref="H206:J206"/>
    <mergeCell ref="H204:J204"/>
    <mergeCell ref="H202:J202"/>
    <mergeCell ref="H200:J200"/>
    <mergeCell ref="D60:J60"/>
    <mergeCell ref="D63:J63"/>
    <mergeCell ref="D64:J64"/>
    <mergeCell ref="D66:J66"/>
    <mergeCell ref="D65:J65"/>
    <mergeCell ref="C100:J100"/>
    <mergeCell ref="D61:J61"/>
    <mergeCell ref="D67:J67"/>
    <mergeCell ref="D68:J68"/>
    <mergeCell ref="C73:J73"/>
    <mergeCell ref="C52:J52"/>
    <mergeCell ref="C53:J53"/>
    <mergeCell ref="C55:J55"/>
    <mergeCell ref="D56:J56"/>
    <mergeCell ref="D57:J57"/>
    <mergeCell ref="D58:J58"/>
    <mergeCell ref="D59:J59"/>
    <mergeCell ref="C50:J50"/>
    <mergeCell ref="G38:J38"/>
    <mergeCell ref="G39:J39"/>
    <mergeCell ref="G40:J40"/>
    <mergeCell ref="G41:J41"/>
    <mergeCell ref="G42:J42"/>
    <mergeCell ref="G43:J43"/>
    <mergeCell ref="D45:J45"/>
    <mergeCell ref="E46:J46"/>
    <mergeCell ref="E47:J47"/>
    <mergeCell ref="D33:J33"/>
    <mergeCell ref="G34:J34"/>
    <mergeCell ref="G35:J35"/>
    <mergeCell ref="D49:J49"/>
    <mergeCell ref="E48:J48"/>
    <mergeCell ref="G36:J36"/>
    <mergeCell ref="G37:J37"/>
    <mergeCell ref="C23:J23"/>
    <mergeCell ref="D25:J25"/>
    <mergeCell ref="D26:J26"/>
    <mergeCell ref="D28:J28"/>
    <mergeCell ref="D29:J29"/>
    <mergeCell ref="D31:J31"/>
    <mergeCell ref="C24:J24"/>
    <mergeCell ref="D32:J32"/>
    <mergeCell ref="F18:J18"/>
    <mergeCell ref="F21:J21"/>
    <mergeCell ref="D11:J11"/>
    <mergeCell ref="F19:J19"/>
    <mergeCell ref="F20:J20"/>
    <mergeCell ref="D14:J14"/>
    <mergeCell ref="D15:J15"/>
    <mergeCell ref="F16:J16"/>
    <mergeCell ref="F17:J17"/>
    <mergeCell ref="C9:J9"/>
    <mergeCell ref="D10:J10"/>
    <mergeCell ref="D13:J13"/>
    <mergeCell ref="C3:J3"/>
    <mergeCell ref="C4:J4"/>
    <mergeCell ref="C6:J6"/>
    <mergeCell ref="C7:J7"/>
  </mergeCells>
  <pageMargins left="0.5902778" right="0.5902778" top="0.5902778" bottom="0.5902778" header="0" footer="0"/>
  <pageSetup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Martina-PC\Martina</dc:creator>
  <cp:lastModifiedBy>Martina-PC\Martina</cp:lastModifiedBy>
  <dcterms:created xsi:type="dcterms:W3CDTF">2018-02-15T12:59:40Z</dcterms:created>
  <dcterms:modified xsi:type="dcterms:W3CDTF">2018-02-15T12:59:45Z</dcterms:modified>
</cp:coreProperties>
</file>